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0" documentId="13_ncr:1_{505ABEFF-C858-4C53-9BA5-4566C9C92A56}" xr6:coauthVersionLast="47" xr6:coauthVersionMax="47" xr10:uidLastSave="{00000000-0000-0000-0000-000000000000}"/>
  <bookViews>
    <workbookView xWindow="-28920" yWindow="915" windowWidth="29040" windowHeight="15840" activeTab="2" xr2:uid="{00000000-000D-0000-FFFF-FFFF00000000}"/>
  </bookViews>
  <sheets>
    <sheet name="Manual" sheetId="1" r:id="rId1"/>
    <sheet name="Method" sheetId="2" r:id="rId2"/>
    <sheet name="Corpus" sheetId="3" r:id="rId3"/>
    <sheet name="Exclusion WOS" sheetId="5" r:id="rId4"/>
    <sheet name="Exclusion Scopus" sheetId="7" r:id="rId5"/>
    <sheet name="dropdown list" sheetId="11" state="hidden" r:id="rId6"/>
  </sheets>
  <definedNames>
    <definedName name="_xlnm._FilterDatabase" localSheetId="2" hidden="1">Corpus!$A$1:$AE$222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97" i="3" l="1"/>
  <c r="K123" i="3" l="1"/>
  <c r="D18" i="2" l="1"/>
  <c r="C18" i="2"/>
  <c r="D17" i="2"/>
  <c r="C17" i="2"/>
  <c r="D16" i="2"/>
  <c r="C16" i="2"/>
  <c r="E16" i="2" s="1"/>
  <c r="D15" i="2"/>
  <c r="C15" i="2"/>
  <c r="D14" i="2"/>
  <c r="C14" i="2"/>
  <c r="E14" i="2" s="1"/>
  <c r="E12" i="2"/>
  <c r="O165" i="3"/>
  <c r="E18" i="2" l="1"/>
  <c r="E17" i="2"/>
  <c r="E15" i="2"/>
  <c r="W220" i="3"/>
  <c r="W221" i="3" s="1"/>
  <c r="W222" i="3" s="1"/>
  <c r="W217" i="3"/>
  <c r="W218" i="3" s="1"/>
  <c r="W212" i="3"/>
  <c r="W213" i="3" s="1"/>
  <c r="W209" i="3"/>
  <c r="W210" i="3" s="1"/>
  <c r="W204" i="3"/>
  <c r="W205" i="3" s="1"/>
  <c r="W199" i="3"/>
  <c r="W200" i="3" s="1"/>
  <c r="W201" i="3" s="1"/>
  <c r="W202" i="3" s="1"/>
  <c r="W192" i="3"/>
  <c r="W193" i="3" s="1"/>
  <c r="W194" i="3" s="1"/>
  <c r="W195" i="3" s="1"/>
  <c r="W196" i="3" s="1"/>
  <c r="W197" i="3" s="1"/>
  <c r="W189" i="3"/>
  <c r="W190" i="3" s="1"/>
  <c r="W186" i="3"/>
  <c r="W176" i="3"/>
  <c r="W177" i="3" s="1"/>
  <c r="W173" i="3"/>
  <c r="W167" i="3"/>
  <c r="W165" i="3"/>
  <c r="W161" i="3"/>
  <c r="W159" i="3"/>
  <c r="W155" i="3"/>
  <c r="W156" i="3" s="1"/>
  <c r="W152" i="3"/>
  <c r="W153" i="3" s="1"/>
  <c r="W150" i="3"/>
  <c r="W147" i="3"/>
  <c r="W142" i="3"/>
  <c r="W143" i="3" s="1"/>
  <c r="W130" i="3"/>
  <c r="W131" i="3" s="1"/>
  <c r="W132" i="3" s="1"/>
  <c r="W128" i="3"/>
  <c r="W120" i="3"/>
  <c r="W121" i="3" s="1"/>
  <c r="W118" i="3"/>
  <c r="W116" i="3"/>
  <c r="W109" i="3"/>
  <c r="W110" i="3" s="1"/>
  <c r="W111" i="3" s="1"/>
  <c r="W100" i="3"/>
  <c r="W101" i="3" s="1"/>
  <c r="W102" i="3" s="1"/>
  <c r="W96" i="3"/>
  <c r="W97" i="3" s="1"/>
  <c r="W98" i="3" s="1"/>
  <c r="W94" i="3"/>
  <c r="W74" i="3"/>
  <c r="W75" i="3" s="1"/>
  <c r="W76" i="3" s="1"/>
  <c r="W77" i="3" s="1"/>
  <c r="W78" i="3" s="1"/>
  <c r="W79" i="3" s="1"/>
  <c r="W80" i="3" s="1"/>
  <c r="W81" i="3" s="1"/>
  <c r="W82" i="3" s="1"/>
  <c r="W83" i="3" s="1"/>
  <c r="W84" i="3" s="1"/>
  <c r="W85" i="3" s="1"/>
  <c r="W86" i="3" s="1"/>
  <c r="W87" i="3" s="1"/>
  <c r="W88" i="3" s="1"/>
  <c r="W89" i="3" s="1"/>
  <c r="W90" i="3" s="1"/>
  <c r="W71" i="3"/>
  <c r="W72" i="3" s="1"/>
  <c r="W67" i="3"/>
  <c r="W68" i="3" s="1"/>
  <c r="W69" i="3" s="1"/>
  <c r="W64" i="3"/>
  <c r="W65" i="3" s="1"/>
  <c r="W59" i="3"/>
  <c r="W60" i="3" s="1"/>
  <c r="W61" i="3" s="1"/>
  <c r="W62" i="3" s="1"/>
  <c r="W55" i="3"/>
  <c r="W49" i="3"/>
  <c r="W50" i="3" s="1"/>
  <c r="W51" i="3" s="1"/>
  <c r="W47" i="3"/>
  <c r="W36" i="3"/>
  <c r="W37" i="3" s="1"/>
  <c r="W38" i="3" s="1"/>
  <c r="W39" i="3" s="1"/>
  <c r="W40" i="3" s="1"/>
  <c r="W41" i="3" s="1"/>
  <c r="W42" i="3" s="1"/>
  <c r="W43" i="3" s="1"/>
  <c r="W44" i="3" s="1"/>
  <c r="W45" i="3" s="1"/>
  <c r="W34" i="3"/>
  <c r="W28" i="3"/>
  <c r="W29" i="3" s="1"/>
  <c r="W30" i="3" s="1"/>
  <c r="W31" i="3" s="1"/>
  <c r="W32" i="3" s="1"/>
  <c r="W26" i="3"/>
  <c r="W23" i="3"/>
  <c r="W24" i="3" s="1"/>
  <c r="W20" i="3"/>
  <c r="W16" i="3"/>
  <c r="W17" i="3" s="1"/>
  <c r="W18" i="3" s="1"/>
  <c r="W14" i="3"/>
  <c r="W11" i="3"/>
  <c r="W9" i="3"/>
  <c r="W5" i="3"/>
  <c r="W6" i="3" s="1"/>
  <c r="W7" i="3" s="1"/>
  <c r="W3" i="3"/>
  <c r="X220" i="3"/>
  <c r="X221" i="3" s="1"/>
  <c r="X222" i="3" s="1"/>
  <c r="X217" i="3"/>
  <c r="X218" i="3" s="1"/>
  <c r="X212" i="3"/>
  <c r="X213" i="3" s="1"/>
  <c r="X209" i="3"/>
  <c r="X210" i="3" s="1"/>
  <c r="X204" i="3"/>
  <c r="X205" i="3" s="1"/>
  <c r="X199" i="3"/>
  <c r="X200" i="3" s="1"/>
  <c r="X201" i="3" s="1"/>
  <c r="X202" i="3" s="1"/>
  <c r="X192" i="3"/>
  <c r="X193" i="3" s="1"/>
  <c r="X194" i="3" s="1"/>
  <c r="X195" i="3" s="1"/>
  <c r="X196" i="3" s="1"/>
  <c r="X197" i="3" s="1"/>
  <c r="X189" i="3"/>
  <c r="X190" i="3" s="1"/>
  <c r="X186" i="3"/>
  <c r="X176" i="3"/>
  <c r="X177" i="3" s="1"/>
  <c r="X173" i="3"/>
  <c r="X167" i="3"/>
  <c r="X165" i="3"/>
  <c r="X161" i="3"/>
  <c r="X159" i="3"/>
  <c r="X155" i="3"/>
  <c r="X156" i="3" s="1"/>
  <c r="X152" i="3"/>
  <c r="X153" i="3" s="1"/>
  <c r="X150" i="3"/>
  <c r="X147" i="3"/>
  <c r="X142" i="3"/>
  <c r="X143" i="3" s="1"/>
  <c r="X130" i="3"/>
  <c r="X131" i="3" s="1"/>
  <c r="X132" i="3" s="1"/>
  <c r="X128" i="3"/>
  <c r="X120" i="3"/>
  <c r="X121" i="3" s="1"/>
  <c r="X118" i="3"/>
  <c r="X116" i="3"/>
  <c r="X109" i="3"/>
  <c r="X110" i="3" s="1"/>
  <c r="X111" i="3" s="1"/>
  <c r="X100" i="3"/>
  <c r="X101" i="3" s="1"/>
  <c r="X102" i="3" s="1"/>
  <c r="X96" i="3"/>
  <c r="X97" i="3" s="1"/>
  <c r="X98" i="3" s="1"/>
  <c r="X94" i="3"/>
  <c r="X74" i="3"/>
  <c r="X75" i="3" s="1"/>
  <c r="X76" i="3" s="1"/>
  <c r="X77" i="3" s="1"/>
  <c r="X78" i="3" s="1"/>
  <c r="X79" i="3" s="1"/>
  <c r="X80" i="3" s="1"/>
  <c r="X81" i="3" s="1"/>
  <c r="X82" i="3" s="1"/>
  <c r="X83" i="3" s="1"/>
  <c r="X84" i="3" s="1"/>
  <c r="X85" i="3" s="1"/>
  <c r="X86" i="3" s="1"/>
  <c r="X87" i="3" s="1"/>
  <c r="X88" i="3" s="1"/>
  <c r="X89" i="3" s="1"/>
  <c r="X90" i="3" s="1"/>
  <c r="X71" i="3"/>
  <c r="X72" i="3" s="1"/>
  <c r="X67" i="3"/>
  <c r="X68" i="3" s="1"/>
  <c r="X69" i="3" s="1"/>
  <c r="X64" i="3"/>
  <c r="X65" i="3" s="1"/>
  <c r="X59" i="3"/>
  <c r="X60" i="3" s="1"/>
  <c r="X61" i="3" s="1"/>
  <c r="X62" i="3" s="1"/>
  <c r="X55" i="3"/>
  <c r="X49" i="3"/>
  <c r="X50" i="3" s="1"/>
  <c r="X51" i="3" s="1"/>
  <c r="X47" i="3"/>
  <c r="X36" i="3"/>
  <c r="X37" i="3" s="1"/>
  <c r="X38" i="3" s="1"/>
  <c r="X39" i="3" s="1"/>
  <c r="X40" i="3" s="1"/>
  <c r="X41" i="3" s="1"/>
  <c r="X42" i="3" s="1"/>
  <c r="X43" i="3" s="1"/>
  <c r="X44" i="3" s="1"/>
  <c r="X45" i="3" s="1"/>
  <c r="X34" i="3"/>
  <c r="X28" i="3"/>
  <c r="X29" i="3" s="1"/>
  <c r="X30" i="3" s="1"/>
  <c r="X31" i="3" s="1"/>
  <c r="X32" i="3" s="1"/>
  <c r="X26" i="3"/>
  <c r="X23" i="3"/>
  <c r="X24" i="3" s="1"/>
  <c r="X20" i="3"/>
  <c r="X16" i="3"/>
  <c r="X17" i="3" s="1"/>
  <c r="X18" i="3" s="1"/>
  <c r="X14" i="3"/>
  <c r="X11" i="3"/>
  <c r="X9" i="3"/>
  <c r="X5" i="3"/>
  <c r="X6" i="3" s="1"/>
  <c r="X7" i="3" s="1"/>
  <c r="X3" i="3"/>
  <c r="V220" i="3"/>
  <c r="V221" i="3" s="1"/>
  <c r="V222" i="3" s="1"/>
  <c r="V217" i="3"/>
  <c r="V218" i="3" s="1"/>
  <c r="V212" i="3"/>
  <c r="V213" i="3" s="1"/>
  <c r="V209" i="3"/>
  <c r="V210" i="3" s="1"/>
  <c r="V204" i="3"/>
  <c r="V205" i="3" s="1"/>
  <c r="V199" i="3"/>
  <c r="V200" i="3" s="1"/>
  <c r="V201" i="3" s="1"/>
  <c r="V202" i="3" s="1"/>
  <c r="V192" i="3"/>
  <c r="V193" i="3" s="1"/>
  <c r="V194" i="3" s="1"/>
  <c r="V195" i="3" s="1"/>
  <c r="V196" i="3" s="1"/>
  <c r="V197" i="3" s="1"/>
  <c r="V189" i="3"/>
  <c r="V190" i="3" s="1"/>
  <c r="V186" i="3"/>
  <c r="V176" i="3"/>
  <c r="V177" i="3" s="1"/>
  <c r="V173" i="3"/>
  <c r="V167" i="3"/>
  <c r="V165" i="3"/>
  <c r="V161" i="3"/>
  <c r="V159" i="3"/>
  <c r="V155" i="3"/>
  <c r="V156" i="3" s="1"/>
  <c r="V152" i="3"/>
  <c r="V153" i="3" s="1"/>
  <c r="V150" i="3"/>
  <c r="V147" i="3"/>
  <c r="V142" i="3"/>
  <c r="V143" i="3" s="1"/>
  <c r="V130" i="3"/>
  <c r="V131" i="3" s="1"/>
  <c r="V132" i="3" s="1"/>
  <c r="V128" i="3"/>
  <c r="V120" i="3"/>
  <c r="V121" i="3" s="1"/>
  <c r="V118" i="3"/>
  <c r="V116" i="3"/>
  <c r="V109" i="3"/>
  <c r="V110" i="3" s="1"/>
  <c r="V111" i="3" s="1"/>
  <c r="V100" i="3"/>
  <c r="V101" i="3" s="1"/>
  <c r="V102" i="3" s="1"/>
  <c r="V96" i="3"/>
  <c r="V97" i="3" s="1"/>
  <c r="V98" i="3" s="1"/>
  <c r="V94" i="3"/>
  <c r="V74" i="3"/>
  <c r="V75" i="3" s="1"/>
  <c r="V76" i="3" s="1"/>
  <c r="V77" i="3" s="1"/>
  <c r="V78" i="3" s="1"/>
  <c r="V79" i="3" s="1"/>
  <c r="V80" i="3" s="1"/>
  <c r="V81" i="3" s="1"/>
  <c r="V82" i="3" s="1"/>
  <c r="V83" i="3" s="1"/>
  <c r="V84" i="3" s="1"/>
  <c r="V85" i="3" s="1"/>
  <c r="V86" i="3" s="1"/>
  <c r="V87" i="3" s="1"/>
  <c r="V88" i="3" s="1"/>
  <c r="V89" i="3" s="1"/>
  <c r="V90" i="3" s="1"/>
  <c r="V71" i="3"/>
  <c r="V72" i="3" s="1"/>
  <c r="V67" i="3"/>
  <c r="V68" i="3" s="1"/>
  <c r="V69" i="3" s="1"/>
  <c r="V64" i="3"/>
  <c r="V65" i="3" s="1"/>
  <c r="V59" i="3"/>
  <c r="V60" i="3" s="1"/>
  <c r="V61" i="3" s="1"/>
  <c r="V62" i="3" s="1"/>
  <c r="V55" i="3"/>
  <c r="V49" i="3"/>
  <c r="V50" i="3" s="1"/>
  <c r="V51" i="3" s="1"/>
  <c r="V47" i="3"/>
  <c r="V36" i="3"/>
  <c r="V37" i="3" s="1"/>
  <c r="V38" i="3" s="1"/>
  <c r="V39" i="3" s="1"/>
  <c r="V40" i="3" s="1"/>
  <c r="V41" i="3" s="1"/>
  <c r="V42" i="3" s="1"/>
  <c r="V43" i="3" s="1"/>
  <c r="V44" i="3" s="1"/>
  <c r="V45" i="3" s="1"/>
  <c r="V34" i="3"/>
  <c r="V28" i="3"/>
  <c r="V29" i="3" s="1"/>
  <c r="V30" i="3" s="1"/>
  <c r="V31" i="3" s="1"/>
  <c r="V32" i="3" s="1"/>
  <c r="V26" i="3"/>
  <c r="V23" i="3"/>
  <c r="V24" i="3" s="1"/>
  <c r="V20" i="3"/>
  <c r="V16" i="3"/>
  <c r="V17" i="3" s="1"/>
  <c r="V18" i="3" s="1"/>
  <c r="V14" i="3"/>
  <c r="V11" i="3"/>
  <c r="V9" i="3"/>
  <c r="V5" i="3"/>
  <c r="V6" i="3" s="1"/>
  <c r="V7" i="3" s="1"/>
  <c r="V3" i="3"/>
  <c r="E19" i="2" l="1"/>
  <c r="AE220" i="3"/>
  <c r="AE221" i="3" s="1"/>
  <c r="AE222" i="3" s="1"/>
  <c r="AD220" i="3"/>
  <c r="AD221" i="3" s="1"/>
  <c r="AD222" i="3" s="1"/>
  <c r="AC220" i="3"/>
  <c r="AC221" i="3" s="1"/>
  <c r="AC222" i="3" s="1"/>
  <c r="AB220" i="3"/>
  <c r="AB221" i="3" s="1"/>
  <c r="AB222" i="3" s="1"/>
  <c r="AA220" i="3"/>
  <c r="AA221" i="3" s="1"/>
  <c r="AA222" i="3" s="1"/>
  <c r="Z220" i="3"/>
  <c r="Z221" i="3" s="1"/>
  <c r="Z222" i="3" s="1"/>
  <c r="U220" i="3"/>
  <c r="U221" i="3" s="1"/>
  <c r="U222" i="3" s="1"/>
  <c r="T220" i="3"/>
  <c r="T221" i="3" s="1"/>
  <c r="T222" i="3" s="1"/>
  <c r="S220" i="3"/>
  <c r="S221" i="3" s="1"/>
  <c r="S222" i="3" s="1"/>
  <c r="R220" i="3"/>
  <c r="R221" i="3" s="1"/>
  <c r="R222" i="3" s="1"/>
  <c r="Q220" i="3"/>
  <c r="Q221" i="3" s="1"/>
  <c r="Q222" i="3" s="1"/>
  <c r="P220" i="3"/>
  <c r="P221" i="3" s="1"/>
  <c r="P222" i="3" s="1"/>
  <c r="O220" i="3"/>
  <c r="O221" i="3" s="1"/>
  <c r="O222" i="3" s="1"/>
  <c r="N220" i="3"/>
  <c r="N221" i="3" s="1"/>
  <c r="N222" i="3" s="1"/>
  <c r="M220" i="3"/>
  <c r="M221" i="3" s="1"/>
  <c r="M222" i="3" s="1"/>
  <c r="K220" i="3"/>
  <c r="H220" i="3"/>
  <c r="H221" i="3" s="1"/>
  <c r="H222" i="3" s="1"/>
  <c r="G220" i="3"/>
  <c r="G221" i="3" s="1"/>
  <c r="G222" i="3" s="1"/>
  <c r="F220" i="3"/>
  <c r="F221" i="3" s="1"/>
  <c r="F222" i="3" s="1"/>
  <c r="E220" i="3"/>
  <c r="E221" i="3" s="1"/>
  <c r="E222" i="3" s="1"/>
  <c r="D220" i="3"/>
  <c r="D221" i="3" s="1"/>
  <c r="D222" i="3" s="1"/>
  <c r="C220" i="3"/>
  <c r="C221" i="3" s="1"/>
  <c r="C222" i="3" s="1"/>
  <c r="A220" i="3"/>
  <c r="A221" i="3" s="1"/>
  <c r="A222" i="3" s="1"/>
  <c r="AE217" i="3"/>
  <c r="AE218" i="3" s="1"/>
  <c r="AD217" i="3"/>
  <c r="AD218" i="3" s="1"/>
  <c r="AC217" i="3"/>
  <c r="AC218" i="3" s="1"/>
  <c r="AB217" i="3"/>
  <c r="AB218" i="3" s="1"/>
  <c r="AA217" i="3"/>
  <c r="AA218" i="3" s="1"/>
  <c r="Z217" i="3"/>
  <c r="Z218" i="3" s="1"/>
  <c r="U217" i="3"/>
  <c r="U218" i="3" s="1"/>
  <c r="T217" i="3"/>
  <c r="T218" i="3" s="1"/>
  <c r="S217" i="3"/>
  <c r="R217" i="3"/>
  <c r="Q217" i="3"/>
  <c r="P217" i="3"/>
  <c r="N217" i="3"/>
  <c r="N218" i="3" s="1"/>
  <c r="M217" i="3"/>
  <c r="M218" i="3" s="1"/>
  <c r="K217" i="3"/>
  <c r="K218" i="3" s="1"/>
  <c r="H217" i="3"/>
  <c r="H218" i="3" s="1"/>
  <c r="G217" i="3"/>
  <c r="G218" i="3" s="1"/>
  <c r="F217" i="3"/>
  <c r="F218" i="3" s="1"/>
  <c r="E217" i="3"/>
  <c r="E218" i="3" s="1"/>
  <c r="D217" i="3"/>
  <c r="D218" i="3" s="1"/>
  <c r="C217" i="3"/>
  <c r="C218" i="3" s="1"/>
  <c r="A217" i="3"/>
  <c r="A218" i="3" s="1"/>
  <c r="AE212" i="3"/>
  <c r="AE213" i="3" s="1"/>
  <c r="AD212" i="3"/>
  <c r="AD213" i="3" s="1"/>
  <c r="AC212" i="3"/>
  <c r="AC213" i="3" s="1"/>
  <c r="AB212" i="3"/>
  <c r="AB213" i="3" s="1"/>
  <c r="AA212" i="3"/>
  <c r="AA213" i="3" s="1"/>
  <c r="Z212" i="3"/>
  <c r="Z213" i="3" s="1"/>
  <c r="U212" i="3"/>
  <c r="U213" i="3" s="1"/>
  <c r="S212" i="3"/>
  <c r="S213" i="3" s="1"/>
  <c r="R212" i="3"/>
  <c r="R213" i="3" s="1"/>
  <c r="Q212" i="3"/>
  <c r="Q213" i="3" s="1"/>
  <c r="O212" i="3"/>
  <c r="O213" i="3" s="1"/>
  <c r="N212" i="3"/>
  <c r="N213" i="3" s="1"/>
  <c r="M212" i="3"/>
  <c r="M213" i="3" s="1"/>
  <c r="L212" i="3"/>
  <c r="K212" i="3"/>
  <c r="K213" i="3" s="1"/>
  <c r="H212" i="3"/>
  <c r="H213" i="3" s="1"/>
  <c r="G212" i="3"/>
  <c r="G213" i="3" s="1"/>
  <c r="F212" i="3"/>
  <c r="F213" i="3" s="1"/>
  <c r="E212" i="3"/>
  <c r="E213" i="3" s="1"/>
  <c r="D212" i="3"/>
  <c r="D213" i="3" s="1"/>
  <c r="C212" i="3"/>
  <c r="C213" i="3" s="1"/>
  <c r="A212" i="3"/>
  <c r="A213" i="3" s="1"/>
  <c r="AE209" i="3"/>
  <c r="AE210" i="3" s="1"/>
  <c r="AD209" i="3"/>
  <c r="AD210" i="3" s="1"/>
  <c r="AC209" i="3"/>
  <c r="AC210" i="3" s="1"/>
  <c r="AB209" i="3"/>
  <c r="AB210" i="3" s="1"/>
  <c r="AA209" i="3"/>
  <c r="Z209" i="3"/>
  <c r="U209" i="3"/>
  <c r="U210" i="3" s="1"/>
  <c r="T209" i="3"/>
  <c r="T210" i="3" s="1"/>
  <c r="S209" i="3"/>
  <c r="S210" i="3" s="1"/>
  <c r="R209" i="3"/>
  <c r="R210" i="3" s="1"/>
  <c r="Q209" i="3"/>
  <c r="Q210" i="3" s="1"/>
  <c r="P209" i="3"/>
  <c r="P210" i="3" s="1"/>
  <c r="N209" i="3"/>
  <c r="N210" i="3" s="1"/>
  <c r="K209" i="3"/>
  <c r="K210" i="3" s="1"/>
  <c r="H209" i="3"/>
  <c r="H210" i="3" s="1"/>
  <c r="G209" i="3"/>
  <c r="G210" i="3" s="1"/>
  <c r="F209" i="3"/>
  <c r="F210" i="3" s="1"/>
  <c r="E209" i="3"/>
  <c r="E210" i="3" s="1"/>
  <c r="D209" i="3"/>
  <c r="D210" i="3" s="1"/>
  <c r="C209" i="3"/>
  <c r="C210" i="3" s="1"/>
  <c r="A209" i="3"/>
  <c r="A210" i="3" s="1"/>
  <c r="AE204" i="3"/>
  <c r="AE205" i="3" s="1"/>
  <c r="AD204" i="3"/>
  <c r="AD205" i="3" s="1"/>
  <c r="AC204" i="3"/>
  <c r="AC205" i="3" s="1"/>
  <c r="AB204" i="3"/>
  <c r="AB205" i="3" s="1"/>
  <c r="AA204" i="3"/>
  <c r="AA205" i="3" s="1"/>
  <c r="Z204" i="3"/>
  <c r="Z205" i="3" s="1"/>
  <c r="U204" i="3"/>
  <c r="U205" i="3" s="1"/>
  <c r="T204" i="3"/>
  <c r="T205" i="3" s="1"/>
  <c r="S204" i="3"/>
  <c r="S205" i="3" s="1"/>
  <c r="R204" i="3"/>
  <c r="R205" i="3" s="1"/>
  <c r="Q204" i="3"/>
  <c r="Q205" i="3" s="1"/>
  <c r="P204" i="3"/>
  <c r="P205" i="3" s="1"/>
  <c r="H204" i="3"/>
  <c r="H205" i="3" s="1"/>
  <c r="G204" i="3"/>
  <c r="G205" i="3" s="1"/>
  <c r="F204" i="3"/>
  <c r="F205" i="3" s="1"/>
  <c r="E204" i="3"/>
  <c r="E205" i="3" s="1"/>
  <c r="D204" i="3"/>
  <c r="D205" i="3" s="1"/>
  <c r="C204" i="3"/>
  <c r="C205" i="3" s="1"/>
  <c r="A204" i="3"/>
  <c r="A205" i="3" s="1"/>
  <c r="K200" i="3"/>
  <c r="K201" i="3" s="1"/>
  <c r="AE199" i="3"/>
  <c r="AE200" i="3" s="1"/>
  <c r="AE201" i="3" s="1"/>
  <c r="AE202" i="3" s="1"/>
  <c r="AD199" i="3"/>
  <c r="AD200" i="3" s="1"/>
  <c r="AD201" i="3" s="1"/>
  <c r="AD202" i="3" s="1"/>
  <c r="AC199" i="3"/>
  <c r="AC200" i="3" s="1"/>
  <c r="AC201" i="3" s="1"/>
  <c r="AC202" i="3" s="1"/>
  <c r="AB199" i="3"/>
  <c r="AB200" i="3" s="1"/>
  <c r="AB201" i="3" s="1"/>
  <c r="AB202" i="3" s="1"/>
  <c r="AA199" i="3"/>
  <c r="AA200" i="3" s="1"/>
  <c r="AA201" i="3" s="1"/>
  <c r="AA202" i="3" s="1"/>
  <c r="Z199" i="3"/>
  <c r="Z200" i="3" s="1"/>
  <c r="Z201" i="3" s="1"/>
  <c r="Z202" i="3" s="1"/>
  <c r="U199" i="3"/>
  <c r="U200" i="3" s="1"/>
  <c r="U201" i="3" s="1"/>
  <c r="U202" i="3" s="1"/>
  <c r="T199" i="3"/>
  <c r="T200" i="3" s="1"/>
  <c r="T201" i="3" s="1"/>
  <c r="T202" i="3" s="1"/>
  <c r="S199" i="3"/>
  <c r="S200" i="3" s="1"/>
  <c r="S201" i="3" s="1"/>
  <c r="S202" i="3" s="1"/>
  <c r="R199" i="3"/>
  <c r="R200" i="3" s="1"/>
  <c r="R201" i="3" s="1"/>
  <c r="R202" i="3" s="1"/>
  <c r="Q199" i="3"/>
  <c r="Q200" i="3" s="1"/>
  <c r="Q201" i="3" s="1"/>
  <c r="Q202" i="3" s="1"/>
  <c r="P199" i="3"/>
  <c r="P200" i="3" s="1"/>
  <c r="P201" i="3" s="1"/>
  <c r="P202" i="3" s="1"/>
  <c r="O199" i="3"/>
  <c r="N199" i="3"/>
  <c r="N200" i="3" s="1"/>
  <c r="N201" i="3" s="1"/>
  <c r="N202" i="3" s="1"/>
  <c r="H199" i="3"/>
  <c r="H200" i="3" s="1"/>
  <c r="H201" i="3" s="1"/>
  <c r="H202" i="3" s="1"/>
  <c r="G199" i="3"/>
  <c r="G200" i="3" s="1"/>
  <c r="G201" i="3" s="1"/>
  <c r="G202" i="3" s="1"/>
  <c r="F199" i="3"/>
  <c r="F200" i="3" s="1"/>
  <c r="F201" i="3" s="1"/>
  <c r="F202" i="3" s="1"/>
  <c r="E199" i="3"/>
  <c r="E200" i="3" s="1"/>
  <c r="E201" i="3" s="1"/>
  <c r="E202" i="3" s="1"/>
  <c r="D199" i="3"/>
  <c r="D200" i="3" s="1"/>
  <c r="D201" i="3" s="1"/>
  <c r="D202" i="3" s="1"/>
  <c r="C199" i="3"/>
  <c r="C200" i="3" s="1"/>
  <c r="C201" i="3" s="1"/>
  <c r="C202" i="3" s="1"/>
  <c r="A199" i="3"/>
  <c r="A200" i="3" s="1"/>
  <c r="A201" i="3" s="1"/>
  <c r="A202" i="3" s="1"/>
  <c r="N197" i="3"/>
  <c r="N194" i="3"/>
  <c r="M194" i="3"/>
  <c r="K194" i="3"/>
  <c r="I194" i="3"/>
  <c r="AE192" i="3"/>
  <c r="AE193" i="3" s="1"/>
  <c r="AE194" i="3" s="1"/>
  <c r="AE195" i="3" s="1"/>
  <c r="AE196" i="3" s="1"/>
  <c r="AE197" i="3" s="1"/>
  <c r="AD192" i="3"/>
  <c r="AD193" i="3" s="1"/>
  <c r="AD194" i="3" s="1"/>
  <c r="AD195" i="3" s="1"/>
  <c r="AD196" i="3" s="1"/>
  <c r="AD197" i="3" s="1"/>
  <c r="AC192" i="3"/>
  <c r="AC193" i="3" s="1"/>
  <c r="AC194" i="3" s="1"/>
  <c r="AC195" i="3" s="1"/>
  <c r="AC196" i="3" s="1"/>
  <c r="AC197" i="3" s="1"/>
  <c r="AB192" i="3"/>
  <c r="AB193" i="3" s="1"/>
  <c r="AB194" i="3" s="1"/>
  <c r="AB195" i="3" s="1"/>
  <c r="AB196" i="3" s="1"/>
  <c r="AB197" i="3" s="1"/>
  <c r="AA192" i="3"/>
  <c r="AA193" i="3" s="1"/>
  <c r="AA194" i="3" s="1"/>
  <c r="AA195" i="3" s="1"/>
  <c r="AA196" i="3" s="1"/>
  <c r="AA197" i="3" s="1"/>
  <c r="Z192" i="3"/>
  <c r="Z193" i="3" s="1"/>
  <c r="Z194" i="3" s="1"/>
  <c r="Z195" i="3" s="1"/>
  <c r="Z196" i="3" s="1"/>
  <c r="Z197" i="3" s="1"/>
  <c r="U192" i="3"/>
  <c r="U193" i="3" s="1"/>
  <c r="U194" i="3" s="1"/>
  <c r="U195" i="3" s="1"/>
  <c r="U196" i="3" s="1"/>
  <c r="U197" i="3" s="1"/>
  <c r="T192" i="3"/>
  <c r="T193" i="3" s="1"/>
  <c r="T194" i="3" s="1"/>
  <c r="T195" i="3" s="1"/>
  <c r="T196" i="3" s="1"/>
  <c r="T197" i="3" s="1"/>
  <c r="S192" i="3"/>
  <c r="S193" i="3" s="1"/>
  <c r="S194" i="3" s="1"/>
  <c r="S195" i="3" s="1"/>
  <c r="S196" i="3" s="1"/>
  <c r="S197" i="3" s="1"/>
  <c r="R192" i="3"/>
  <c r="R193" i="3" s="1"/>
  <c r="R194" i="3" s="1"/>
  <c r="R195" i="3" s="1"/>
  <c r="R196" i="3" s="1"/>
  <c r="R197" i="3" s="1"/>
  <c r="Q192" i="3"/>
  <c r="Q193" i="3" s="1"/>
  <c r="Q194" i="3" s="1"/>
  <c r="Q195" i="3" s="1"/>
  <c r="Q196" i="3" s="1"/>
  <c r="Q197" i="3" s="1"/>
  <c r="P192" i="3"/>
  <c r="P193" i="3" s="1"/>
  <c r="P194" i="3" s="1"/>
  <c r="P195" i="3" s="1"/>
  <c r="P196" i="3" s="1"/>
  <c r="P197" i="3" s="1"/>
  <c r="O192" i="3"/>
  <c r="O193" i="3" s="1"/>
  <c r="O194" i="3" s="1"/>
  <c r="N192" i="3"/>
  <c r="I192" i="3"/>
  <c r="H192" i="3"/>
  <c r="H193" i="3" s="1"/>
  <c r="H194" i="3" s="1"/>
  <c r="H195" i="3" s="1"/>
  <c r="H196" i="3" s="1"/>
  <c r="H197" i="3" s="1"/>
  <c r="G192" i="3"/>
  <c r="G193" i="3" s="1"/>
  <c r="G194" i="3" s="1"/>
  <c r="G195" i="3" s="1"/>
  <c r="G196" i="3" s="1"/>
  <c r="G197" i="3" s="1"/>
  <c r="F192" i="3"/>
  <c r="F193" i="3" s="1"/>
  <c r="F194" i="3" s="1"/>
  <c r="F195" i="3" s="1"/>
  <c r="F196" i="3" s="1"/>
  <c r="F197" i="3" s="1"/>
  <c r="E192" i="3"/>
  <c r="E193" i="3" s="1"/>
  <c r="E194" i="3" s="1"/>
  <c r="E195" i="3" s="1"/>
  <c r="E196" i="3" s="1"/>
  <c r="E197" i="3" s="1"/>
  <c r="D192" i="3"/>
  <c r="D193" i="3" s="1"/>
  <c r="D194" i="3" s="1"/>
  <c r="D195" i="3" s="1"/>
  <c r="D196" i="3" s="1"/>
  <c r="D197" i="3" s="1"/>
  <c r="C192" i="3"/>
  <c r="C193" i="3" s="1"/>
  <c r="C194" i="3" s="1"/>
  <c r="C195" i="3" s="1"/>
  <c r="C196" i="3" s="1"/>
  <c r="C197" i="3" s="1"/>
  <c r="A192" i="3"/>
  <c r="A193" i="3" s="1"/>
  <c r="A194" i="3" s="1"/>
  <c r="A195" i="3" s="1"/>
  <c r="A196" i="3" s="1"/>
  <c r="A197" i="3" s="1"/>
  <c r="O190" i="3"/>
  <c r="I190" i="3"/>
  <c r="AE189" i="3"/>
  <c r="AE190" i="3" s="1"/>
  <c r="AD189" i="3"/>
  <c r="AD190" i="3" s="1"/>
  <c r="AC189" i="3"/>
  <c r="AC190" i="3" s="1"/>
  <c r="AB189" i="3"/>
  <c r="AB190" i="3" s="1"/>
  <c r="AA189" i="3"/>
  <c r="AA190" i="3" s="1"/>
  <c r="Z189" i="3"/>
  <c r="Z190" i="3" s="1"/>
  <c r="U189" i="3"/>
  <c r="U190" i="3" s="1"/>
  <c r="T189" i="3"/>
  <c r="T190" i="3" s="1"/>
  <c r="S189" i="3"/>
  <c r="S190" i="3" s="1"/>
  <c r="R189" i="3"/>
  <c r="R190" i="3" s="1"/>
  <c r="Q189" i="3"/>
  <c r="Q190" i="3" s="1"/>
  <c r="P189" i="3"/>
  <c r="P190" i="3" s="1"/>
  <c r="N189" i="3"/>
  <c r="N190" i="3" s="1"/>
  <c r="K189" i="3"/>
  <c r="K190" i="3" s="1"/>
  <c r="H189" i="3"/>
  <c r="H190" i="3" s="1"/>
  <c r="G189" i="3"/>
  <c r="G190" i="3" s="1"/>
  <c r="F189" i="3"/>
  <c r="F190" i="3" s="1"/>
  <c r="E189" i="3"/>
  <c r="E190" i="3" s="1"/>
  <c r="D189" i="3"/>
  <c r="D190" i="3" s="1"/>
  <c r="C189" i="3"/>
  <c r="C190" i="3" s="1"/>
  <c r="A189" i="3"/>
  <c r="A190" i="3" s="1"/>
  <c r="AE186" i="3"/>
  <c r="AD186" i="3"/>
  <c r="AC186" i="3"/>
  <c r="AB186" i="3"/>
  <c r="AA186" i="3"/>
  <c r="Z186" i="3"/>
  <c r="U186" i="3"/>
  <c r="T186" i="3"/>
  <c r="S186" i="3"/>
  <c r="R186" i="3"/>
  <c r="Q186" i="3"/>
  <c r="P186" i="3"/>
  <c r="O186" i="3"/>
  <c r="N186" i="3"/>
  <c r="M186" i="3"/>
  <c r="L186" i="3"/>
  <c r="K186" i="3"/>
  <c r="H186" i="3"/>
  <c r="G186" i="3"/>
  <c r="F186" i="3"/>
  <c r="E186" i="3"/>
  <c r="D186" i="3"/>
  <c r="C186" i="3"/>
  <c r="A186" i="3"/>
  <c r="AE183" i="3"/>
  <c r="AD183" i="3"/>
  <c r="AC183" i="3"/>
  <c r="AB183" i="3"/>
  <c r="AA183" i="3"/>
  <c r="Z183" i="3"/>
  <c r="S183" i="3"/>
  <c r="R183" i="3"/>
  <c r="Q183" i="3"/>
  <c r="P183" i="3"/>
  <c r="K183" i="3"/>
  <c r="H183" i="3"/>
  <c r="G183" i="3"/>
  <c r="F183" i="3"/>
  <c r="E183" i="3"/>
  <c r="D183" i="3"/>
  <c r="C183" i="3"/>
  <c r="A183" i="3"/>
  <c r="AE176" i="3"/>
  <c r="AE177" i="3" s="1"/>
  <c r="AD176" i="3"/>
  <c r="AD177" i="3" s="1"/>
  <c r="AC176" i="3"/>
  <c r="AC177" i="3" s="1"/>
  <c r="AB176" i="3"/>
  <c r="AB177" i="3" s="1"/>
  <c r="AA176" i="3"/>
  <c r="AA177" i="3" s="1"/>
  <c r="Z176" i="3"/>
  <c r="Z177" i="3" s="1"/>
  <c r="U176" i="3"/>
  <c r="U177" i="3" s="1"/>
  <c r="T176" i="3"/>
  <c r="T177" i="3" s="1"/>
  <c r="S176" i="3"/>
  <c r="S177" i="3" s="1"/>
  <c r="R176" i="3"/>
  <c r="R177" i="3" s="1"/>
  <c r="Q176" i="3"/>
  <c r="Q177" i="3" s="1"/>
  <c r="P176" i="3"/>
  <c r="P177" i="3" s="1"/>
  <c r="O176" i="3"/>
  <c r="N176" i="3"/>
  <c r="N177" i="3" s="1"/>
  <c r="M176" i="3"/>
  <c r="M177" i="3" s="1"/>
  <c r="L176" i="3"/>
  <c r="H176" i="3"/>
  <c r="H177" i="3" s="1"/>
  <c r="G176" i="3"/>
  <c r="G177" i="3" s="1"/>
  <c r="F176" i="3"/>
  <c r="F177" i="3" s="1"/>
  <c r="E176" i="3"/>
  <c r="E177" i="3" s="1"/>
  <c r="D176" i="3"/>
  <c r="D177" i="3" s="1"/>
  <c r="C176" i="3"/>
  <c r="C177" i="3" s="1"/>
  <c r="A176" i="3"/>
  <c r="A177" i="3" s="1"/>
  <c r="AE173" i="3"/>
  <c r="AD173" i="3"/>
  <c r="AC173" i="3"/>
  <c r="AB173" i="3"/>
  <c r="AA173" i="3"/>
  <c r="Z173" i="3"/>
  <c r="U173" i="3"/>
  <c r="T173" i="3"/>
  <c r="S173" i="3"/>
  <c r="S174" i="3" s="1"/>
  <c r="R173" i="3"/>
  <c r="Q173" i="3"/>
  <c r="P173" i="3"/>
  <c r="O173" i="3"/>
  <c r="N173" i="3"/>
  <c r="M173" i="3"/>
  <c r="L173" i="3"/>
  <c r="H173" i="3"/>
  <c r="G173" i="3"/>
  <c r="F173" i="3"/>
  <c r="E173" i="3"/>
  <c r="D173" i="3"/>
  <c r="C173" i="3"/>
  <c r="A173" i="3"/>
  <c r="AE167" i="3"/>
  <c r="AD167" i="3"/>
  <c r="AC167" i="3"/>
  <c r="AB167" i="3"/>
  <c r="AA167" i="3"/>
  <c r="Z167" i="3"/>
  <c r="U167" i="3"/>
  <c r="T167" i="3"/>
  <c r="S167" i="3"/>
  <c r="R167" i="3"/>
  <c r="Q167" i="3"/>
  <c r="P167" i="3"/>
  <c r="N167" i="3"/>
  <c r="M167" i="3"/>
  <c r="H167" i="3"/>
  <c r="G167" i="3"/>
  <c r="F167" i="3"/>
  <c r="E167" i="3"/>
  <c r="D167" i="3"/>
  <c r="C167" i="3"/>
  <c r="A167" i="3"/>
  <c r="AE165" i="3"/>
  <c r="AD165" i="3"/>
  <c r="AC165" i="3"/>
  <c r="AB165" i="3"/>
  <c r="U165" i="3"/>
  <c r="T165" i="3"/>
  <c r="R165" i="3"/>
  <c r="K165" i="3"/>
  <c r="I165" i="3"/>
  <c r="H165" i="3"/>
  <c r="G165" i="3"/>
  <c r="F165" i="3"/>
  <c r="E165" i="3"/>
  <c r="D165" i="3"/>
  <c r="C165" i="3"/>
  <c r="A165" i="3"/>
  <c r="AE161" i="3"/>
  <c r="AD161" i="3"/>
  <c r="AC161" i="3"/>
  <c r="AB161" i="3"/>
  <c r="AA161" i="3"/>
  <c r="Z161" i="3"/>
  <c r="U161" i="3"/>
  <c r="T161" i="3"/>
  <c r="S161" i="3"/>
  <c r="R161" i="3"/>
  <c r="Q161" i="3"/>
  <c r="N161" i="3"/>
  <c r="M161" i="3"/>
  <c r="K161" i="3"/>
  <c r="H161" i="3"/>
  <c r="G161" i="3"/>
  <c r="F161" i="3"/>
  <c r="E161" i="3"/>
  <c r="D161" i="3"/>
  <c r="C161" i="3"/>
  <c r="A161" i="3"/>
  <c r="T159" i="3"/>
  <c r="N159" i="3"/>
  <c r="M159" i="3"/>
  <c r="AE158" i="3"/>
  <c r="AE159" i="3" s="1"/>
  <c r="AD158" i="3"/>
  <c r="AD159" i="3" s="1"/>
  <c r="AC158" i="3"/>
  <c r="AC159" i="3" s="1"/>
  <c r="AB158" i="3"/>
  <c r="AB159" i="3" s="1"/>
  <c r="AA158" i="3"/>
  <c r="AA159" i="3" s="1"/>
  <c r="Z158" i="3"/>
  <c r="Z159" i="3" s="1"/>
  <c r="S158" i="3"/>
  <c r="S159" i="3" s="1"/>
  <c r="R158" i="3"/>
  <c r="R159" i="3" s="1"/>
  <c r="Q158" i="3"/>
  <c r="Q159" i="3" s="1"/>
  <c r="P158" i="3"/>
  <c r="P159" i="3" s="1"/>
  <c r="K158" i="3"/>
  <c r="K159" i="3" s="1"/>
  <c r="H158" i="3"/>
  <c r="H159" i="3" s="1"/>
  <c r="G158" i="3"/>
  <c r="G159" i="3" s="1"/>
  <c r="F158" i="3"/>
  <c r="F159" i="3" s="1"/>
  <c r="E158" i="3"/>
  <c r="E159" i="3" s="1"/>
  <c r="D158" i="3"/>
  <c r="D159" i="3" s="1"/>
  <c r="C158" i="3"/>
  <c r="C159" i="3" s="1"/>
  <c r="A158" i="3"/>
  <c r="A159" i="3" s="1"/>
  <c r="O156" i="3"/>
  <c r="I156" i="3"/>
  <c r="AE155" i="3"/>
  <c r="AE156" i="3" s="1"/>
  <c r="AD155" i="3"/>
  <c r="AD156" i="3" s="1"/>
  <c r="AC155" i="3"/>
  <c r="AC156" i="3" s="1"/>
  <c r="AB155" i="3"/>
  <c r="AB156" i="3" s="1"/>
  <c r="AA155" i="3"/>
  <c r="AA156" i="3" s="1"/>
  <c r="Z155" i="3"/>
  <c r="Z156" i="3" s="1"/>
  <c r="U155" i="3"/>
  <c r="U156" i="3" s="1"/>
  <c r="T155" i="3"/>
  <c r="T156" i="3" s="1"/>
  <c r="S155" i="3"/>
  <c r="S156" i="3" s="1"/>
  <c r="R155" i="3"/>
  <c r="R156" i="3" s="1"/>
  <c r="Q155" i="3"/>
  <c r="Q156" i="3" s="1"/>
  <c r="P155" i="3"/>
  <c r="P156" i="3" s="1"/>
  <c r="N155" i="3"/>
  <c r="N156" i="3" s="1"/>
  <c r="M155" i="3"/>
  <c r="M156" i="3" s="1"/>
  <c r="H155" i="3"/>
  <c r="H156" i="3" s="1"/>
  <c r="G155" i="3"/>
  <c r="G156" i="3" s="1"/>
  <c r="F155" i="3"/>
  <c r="F156" i="3" s="1"/>
  <c r="E155" i="3"/>
  <c r="E156" i="3" s="1"/>
  <c r="D155" i="3"/>
  <c r="D156" i="3" s="1"/>
  <c r="C155" i="3"/>
  <c r="C156" i="3" s="1"/>
  <c r="A155" i="3"/>
  <c r="A156" i="3" s="1"/>
  <c r="AE152" i="3"/>
  <c r="AE153" i="3" s="1"/>
  <c r="AD152" i="3"/>
  <c r="AD153" i="3" s="1"/>
  <c r="AC152" i="3"/>
  <c r="AC153" i="3" s="1"/>
  <c r="AB152" i="3"/>
  <c r="AB153" i="3" s="1"/>
  <c r="AA152" i="3"/>
  <c r="AA153" i="3" s="1"/>
  <c r="Z152" i="3"/>
  <c r="Z153" i="3" s="1"/>
  <c r="U152" i="3"/>
  <c r="U153" i="3" s="1"/>
  <c r="T152" i="3"/>
  <c r="T153" i="3" s="1"/>
  <c r="S152" i="3"/>
  <c r="S153" i="3" s="1"/>
  <c r="R152" i="3"/>
  <c r="R153" i="3" s="1"/>
  <c r="Q152" i="3"/>
  <c r="Q153" i="3" s="1"/>
  <c r="P152" i="3"/>
  <c r="P153" i="3" s="1"/>
  <c r="H152" i="3"/>
  <c r="H153" i="3" s="1"/>
  <c r="G152" i="3"/>
  <c r="G153" i="3" s="1"/>
  <c r="F152" i="3"/>
  <c r="F153" i="3" s="1"/>
  <c r="E152" i="3"/>
  <c r="E153" i="3" s="1"/>
  <c r="D152" i="3"/>
  <c r="D153" i="3" s="1"/>
  <c r="C152" i="3"/>
  <c r="C153" i="3" s="1"/>
  <c r="A152" i="3"/>
  <c r="A153" i="3" s="1"/>
  <c r="AE150" i="3"/>
  <c r="AD150" i="3"/>
  <c r="AC150" i="3"/>
  <c r="AB150" i="3"/>
  <c r="AA150" i="3"/>
  <c r="Z150" i="3"/>
  <c r="U150" i="3"/>
  <c r="T150" i="3"/>
  <c r="S150" i="3"/>
  <c r="R150" i="3"/>
  <c r="Q150" i="3"/>
  <c r="P150" i="3"/>
  <c r="N150" i="3"/>
  <c r="M150" i="3"/>
  <c r="K150" i="3"/>
  <c r="H150" i="3"/>
  <c r="G150" i="3"/>
  <c r="F150" i="3"/>
  <c r="E150" i="3"/>
  <c r="D150" i="3"/>
  <c r="C150" i="3"/>
  <c r="A150" i="3"/>
  <c r="AE147" i="3"/>
  <c r="AD147" i="3"/>
  <c r="AC147" i="3"/>
  <c r="AB147" i="3"/>
  <c r="AA147" i="3"/>
  <c r="Z147" i="3"/>
  <c r="U147" i="3"/>
  <c r="T147" i="3"/>
  <c r="S147" i="3"/>
  <c r="R147" i="3"/>
  <c r="Q147" i="3"/>
  <c r="P147" i="3"/>
  <c r="N147" i="3"/>
  <c r="M147" i="3"/>
  <c r="K147" i="3"/>
  <c r="H147" i="3"/>
  <c r="G147" i="3"/>
  <c r="F147" i="3"/>
  <c r="E147" i="3"/>
  <c r="D147" i="3"/>
  <c r="C147" i="3"/>
  <c r="A147" i="3"/>
  <c r="AE142" i="3"/>
  <c r="AE143" i="3" s="1"/>
  <c r="AD142" i="3"/>
  <c r="AD143" i="3" s="1"/>
  <c r="AC142" i="3"/>
  <c r="AC143" i="3" s="1"/>
  <c r="AB142" i="3"/>
  <c r="AB143" i="3" s="1"/>
  <c r="AA142" i="3"/>
  <c r="AA143" i="3" s="1"/>
  <c r="Z142" i="3"/>
  <c r="Z143" i="3" s="1"/>
  <c r="U142" i="3"/>
  <c r="U143" i="3" s="1"/>
  <c r="T142" i="3"/>
  <c r="T143" i="3" s="1"/>
  <c r="S142" i="3"/>
  <c r="S143" i="3" s="1"/>
  <c r="R142" i="3"/>
  <c r="R143" i="3" s="1"/>
  <c r="Q142" i="3"/>
  <c r="Q143" i="3" s="1"/>
  <c r="P142" i="3"/>
  <c r="P143" i="3" s="1"/>
  <c r="N142" i="3"/>
  <c r="N143" i="3" s="1"/>
  <c r="M142" i="3"/>
  <c r="M143" i="3" s="1"/>
  <c r="K142" i="3"/>
  <c r="H142" i="3"/>
  <c r="H143" i="3" s="1"/>
  <c r="G142" i="3"/>
  <c r="G143" i="3" s="1"/>
  <c r="F142" i="3"/>
  <c r="F143" i="3" s="1"/>
  <c r="E142" i="3"/>
  <c r="E143" i="3" s="1"/>
  <c r="D142" i="3"/>
  <c r="D143" i="3" s="1"/>
  <c r="C142" i="3"/>
  <c r="C143" i="3" s="1"/>
  <c r="A142" i="3"/>
  <c r="A143" i="3" s="1"/>
  <c r="U139" i="3"/>
  <c r="AE137" i="3"/>
  <c r="AE138" i="3" s="1"/>
  <c r="AE139" i="3" s="1"/>
  <c r="AD137" i="3"/>
  <c r="AD138" i="3" s="1"/>
  <c r="AD139" i="3" s="1"/>
  <c r="AC137" i="3"/>
  <c r="AC138" i="3" s="1"/>
  <c r="AC139" i="3" s="1"/>
  <c r="AB137" i="3"/>
  <c r="AB138" i="3" s="1"/>
  <c r="AB139" i="3" s="1"/>
  <c r="AA137" i="3"/>
  <c r="AA138" i="3" s="1"/>
  <c r="AA139" i="3" s="1"/>
  <c r="Z137" i="3"/>
  <c r="Z138" i="3" s="1"/>
  <c r="Z139" i="3" s="1"/>
  <c r="U137" i="3"/>
  <c r="T137" i="3"/>
  <c r="T138" i="3" s="1"/>
  <c r="T139" i="3" s="1"/>
  <c r="S137" i="3"/>
  <c r="S138" i="3" s="1"/>
  <c r="S139" i="3" s="1"/>
  <c r="R137" i="3"/>
  <c r="R138" i="3" s="1"/>
  <c r="R139" i="3" s="1"/>
  <c r="Q137" i="3"/>
  <c r="Q138" i="3" s="1"/>
  <c r="Q139" i="3" s="1"/>
  <c r="P137" i="3"/>
  <c r="P138" i="3" s="1"/>
  <c r="P139" i="3" s="1"/>
  <c r="N137" i="3"/>
  <c r="N138" i="3" s="1"/>
  <c r="N139" i="3" s="1"/>
  <c r="M137" i="3"/>
  <c r="M138" i="3" s="1"/>
  <c r="H137" i="3"/>
  <c r="H138" i="3" s="1"/>
  <c r="H139" i="3" s="1"/>
  <c r="G137" i="3"/>
  <c r="G138" i="3" s="1"/>
  <c r="G139" i="3" s="1"/>
  <c r="F137" i="3"/>
  <c r="F138" i="3" s="1"/>
  <c r="F139" i="3" s="1"/>
  <c r="E137" i="3"/>
  <c r="E138" i="3" s="1"/>
  <c r="E139" i="3" s="1"/>
  <c r="D137" i="3"/>
  <c r="D138" i="3" s="1"/>
  <c r="D139" i="3" s="1"/>
  <c r="C137" i="3"/>
  <c r="C138" i="3" s="1"/>
  <c r="C139" i="3" s="1"/>
  <c r="A137" i="3"/>
  <c r="A138" i="3" s="1"/>
  <c r="A139" i="3" s="1"/>
  <c r="AE130" i="3"/>
  <c r="AE131" i="3" s="1"/>
  <c r="AE132" i="3" s="1"/>
  <c r="AD130" i="3"/>
  <c r="AD131" i="3" s="1"/>
  <c r="AD132" i="3" s="1"/>
  <c r="AC130" i="3"/>
  <c r="AC131" i="3" s="1"/>
  <c r="AC132" i="3" s="1"/>
  <c r="AB130" i="3"/>
  <c r="AB131" i="3" s="1"/>
  <c r="AB132" i="3" s="1"/>
  <c r="AA130" i="3"/>
  <c r="AA131" i="3" s="1"/>
  <c r="AA132" i="3" s="1"/>
  <c r="Z130" i="3"/>
  <c r="Z131" i="3" s="1"/>
  <c r="Z132" i="3" s="1"/>
  <c r="U130" i="3"/>
  <c r="U131" i="3" s="1"/>
  <c r="U132" i="3" s="1"/>
  <c r="T130" i="3"/>
  <c r="T131" i="3" s="1"/>
  <c r="T132" i="3" s="1"/>
  <c r="S130" i="3"/>
  <c r="S131" i="3" s="1"/>
  <c r="S132" i="3" s="1"/>
  <c r="R130" i="3"/>
  <c r="R131" i="3" s="1"/>
  <c r="R132" i="3" s="1"/>
  <c r="Q130" i="3"/>
  <c r="Q131" i="3" s="1"/>
  <c r="Q132" i="3" s="1"/>
  <c r="P130" i="3"/>
  <c r="P131" i="3" s="1"/>
  <c r="N130" i="3"/>
  <c r="N131" i="3" s="1"/>
  <c r="N132" i="3" s="1"/>
  <c r="H130" i="3"/>
  <c r="H131" i="3" s="1"/>
  <c r="H132" i="3" s="1"/>
  <c r="G130" i="3"/>
  <c r="G131" i="3" s="1"/>
  <c r="G132" i="3" s="1"/>
  <c r="F130" i="3"/>
  <c r="F131" i="3" s="1"/>
  <c r="F132" i="3" s="1"/>
  <c r="E130" i="3"/>
  <c r="E131" i="3" s="1"/>
  <c r="E132" i="3" s="1"/>
  <c r="D130" i="3"/>
  <c r="D131" i="3" s="1"/>
  <c r="D132" i="3" s="1"/>
  <c r="C130" i="3"/>
  <c r="C131" i="3" s="1"/>
  <c r="C132" i="3" s="1"/>
  <c r="A130" i="3"/>
  <c r="A131" i="3" s="1"/>
  <c r="A132" i="3" s="1"/>
  <c r="AE128" i="3"/>
  <c r="AD128" i="3"/>
  <c r="AC128" i="3"/>
  <c r="AB128" i="3"/>
  <c r="AA128" i="3"/>
  <c r="Z128" i="3"/>
  <c r="U128" i="3"/>
  <c r="T128" i="3"/>
  <c r="S128" i="3"/>
  <c r="R128" i="3"/>
  <c r="Q128" i="3"/>
  <c r="P128" i="3"/>
  <c r="N128" i="3"/>
  <c r="M128" i="3"/>
  <c r="K128" i="3"/>
  <c r="H128" i="3"/>
  <c r="G128" i="3"/>
  <c r="F128" i="3"/>
  <c r="E128" i="3"/>
  <c r="D128" i="3"/>
  <c r="C128" i="3"/>
  <c r="A128" i="3"/>
  <c r="AE123" i="3"/>
  <c r="AE124" i="3" s="1"/>
  <c r="AE125" i="3" s="1"/>
  <c r="AD123" i="3"/>
  <c r="AD124" i="3" s="1"/>
  <c r="AD125" i="3" s="1"/>
  <c r="AC123" i="3"/>
  <c r="AC124" i="3" s="1"/>
  <c r="AC125" i="3" s="1"/>
  <c r="AB123" i="3"/>
  <c r="AB124" i="3" s="1"/>
  <c r="AB125" i="3" s="1"/>
  <c r="AA123" i="3"/>
  <c r="AA124" i="3" s="1"/>
  <c r="Z123" i="3"/>
  <c r="Z124" i="3" s="1"/>
  <c r="U123" i="3"/>
  <c r="U124" i="3" s="1"/>
  <c r="U125" i="3" s="1"/>
  <c r="R123" i="3"/>
  <c r="R124" i="3" s="1"/>
  <c r="R125" i="3" s="1"/>
  <c r="N123" i="3"/>
  <c r="M123" i="3"/>
  <c r="K124" i="3"/>
  <c r="K125" i="3" s="1"/>
  <c r="H123" i="3"/>
  <c r="H124" i="3" s="1"/>
  <c r="H125" i="3" s="1"/>
  <c r="G123" i="3"/>
  <c r="G124" i="3" s="1"/>
  <c r="G125" i="3" s="1"/>
  <c r="F123" i="3"/>
  <c r="F124" i="3" s="1"/>
  <c r="F125" i="3" s="1"/>
  <c r="E123" i="3"/>
  <c r="E124" i="3" s="1"/>
  <c r="E125" i="3" s="1"/>
  <c r="D123" i="3"/>
  <c r="D124" i="3" s="1"/>
  <c r="D125" i="3" s="1"/>
  <c r="C123" i="3"/>
  <c r="C124" i="3" s="1"/>
  <c r="C125" i="3" s="1"/>
  <c r="A123" i="3"/>
  <c r="A124" i="3" s="1"/>
  <c r="A125" i="3" s="1"/>
  <c r="AE120" i="3"/>
  <c r="AE121" i="3" s="1"/>
  <c r="AD120" i="3"/>
  <c r="AD121" i="3" s="1"/>
  <c r="AC120" i="3"/>
  <c r="AC121" i="3" s="1"/>
  <c r="AB120" i="3"/>
  <c r="AB121" i="3" s="1"/>
  <c r="AA120" i="3"/>
  <c r="AA121" i="3" s="1"/>
  <c r="Z120" i="3"/>
  <c r="Z121" i="3" s="1"/>
  <c r="U120" i="3"/>
  <c r="U121" i="3" s="1"/>
  <c r="T120" i="3"/>
  <c r="T121" i="3" s="1"/>
  <c r="S120" i="3"/>
  <c r="S121" i="3" s="1"/>
  <c r="R120" i="3"/>
  <c r="R121" i="3" s="1"/>
  <c r="Q120" i="3"/>
  <c r="Q121" i="3" s="1"/>
  <c r="N120" i="3"/>
  <c r="N121" i="3" s="1"/>
  <c r="K120" i="3"/>
  <c r="H120" i="3"/>
  <c r="H121" i="3" s="1"/>
  <c r="G120" i="3"/>
  <c r="G121" i="3" s="1"/>
  <c r="F120" i="3"/>
  <c r="F121" i="3" s="1"/>
  <c r="E120" i="3"/>
  <c r="E121" i="3" s="1"/>
  <c r="D120" i="3"/>
  <c r="D121" i="3" s="1"/>
  <c r="C120" i="3"/>
  <c r="C121" i="3" s="1"/>
  <c r="A120" i="3"/>
  <c r="A121" i="3" s="1"/>
  <c r="AE118" i="3"/>
  <c r="AD118" i="3"/>
  <c r="AC118" i="3"/>
  <c r="AB118" i="3"/>
  <c r="AA118" i="3"/>
  <c r="Z118" i="3"/>
  <c r="U118" i="3"/>
  <c r="T118" i="3"/>
  <c r="S118" i="3"/>
  <c r="R118" i="3"/>
  <c r="Q118" i="3"/>
  <c r="P118" i="3"/>
  <c r="N118" i="3"/>
  <c r="M118" i="3"/>
  <c r="K118" i="3"/>
  <c r="H118" i="3"/>
  <c r="G118" i="3"/>
  <c r="F118" i="3"/>
  <c r="E118" i="3"/>
  <c r="D118" i="3"/>
  <c r="C118" i="3"/>
  <c r="A118" i="3"/>
  <c r="AE116" i="3"/>
  <c r="AD116" i="3"/>
  <c r="AC116" i="3"/>
  <c r="AB116" i="3"/>
  <c r="AA116" i="3"/>
  <c r="Z116" i="3"/>
  <c r="U116" i="3"/>
  <c r="T116" i="3"/>
  <c r="S116" i="3"/>
  <c r="R116" i="3"/>
  <c r="Q116" i="3"/>
  <c r="P116" i="3"/>
  <c r="N116" i="3"/>
  <c r="M116" i="3"/>
  <c r="L116" i="3"/>
  <c r="K116" i="3"/>
  <c r="H116" i="3"/>
  <c r="G116" i="3"/>
  <c r="F116" i="3"/>
  <c r="E116" i="3"/>
  <c r="D116" i="3"/>
  <c r="C116" i="3"/>
  <c r="A116" i="3"/>
  <c r="AA110" i="3"/>
  <c r="Z110" i="3"/>
  <c r="Q110" i="3"/>
  <c r="Q111" i="3" s="1"/>
  <c r="P110" i="3"/>
  <c r="P111" i="3" s="1"/>
  <c r="K110" i="3"/>
  <c r="AE109" i="3"/>
  <c r="AE110" i="3" s="1"/>
  <c r="AE111" i="3" s="1"/>
  <c r="AD109" i="3"/>
  <c r="AD110" i="3" s="1"/>
  <c r="AD111" i="3" s="1"/>
  <c r="AC109" i="3"/>
  <c r="AC110" i="3" s="1"/>
  <c r="AC111" i="3" s="1"/>
  <c r="AB109" i="3"/>
  <c r="AB110" i="3" s="1"/>
  <c r="AB111" i="3" s="1"/>
  <c r="U109" i="3"/>
  <c r="U110" i="3" s="1"/>
  <c r="U111" i="3" s="1"/>
  <c r="T109" i="3"/>
  <c r="T110" i="3" s="1"/>
  <c r="T111" i="3" s="1"/>
  <c r="S109" i="3"/>
  <c r="S110" i="3" s="1"/>
  <c r="S111" i="3" s="1"/>
  <c r="R109" i="3"/>
  <c r="R110" i="3" s="1"/>
  <c r="R111" i="3" s="1"/>
  <c r="H109" i="3"/>
  <c r="H110" i="3" s="1"/>
  <c r="H111" i="3" s="1"/>
  <c r="G109" i="3"/>
  <c r="G110" i="3" s="1"/>
  <c r="G111" i="3" s="1"/>
  <c r="F109" i="3"/>
  <c r="F110" i="3" s="1"/>
  <c r="F111" i="3" s="1"/>
  <c r="E109" i="3"/>
  <c r="E110" i="3" s="1"/>
  <c r="E111" i="3" s="1"/>
  <c r="D109" i="3"/>
  <c r="D110" i="3" s="1"/>
  <c r="D111" i="3" s="1"/>
  <c r="C109" i="3"/>
  <c r="C110" i="3" s="1"/>
  <c r="C111" i="3" s="1"/>
  <c r="A109" i="3"/>
  <c r="A110" i="3" s="1"/>
  <c r="A111" i="3" s="1"/>
  <c r="P105" i="3"/>
  <c r="AE104" i="3"/>
  <c r="AE105" i="3" s="1"/>
  <c r="AD104" i="3"/>
  <c r="AD105" i="3" s="1"/>
  <c r="AC104" i="3"/>
  <c r="AC105" i="3" s="1"/>
  <c r="AB104" i="3"/>
  <c r="AB105" i="3" s="1"/>
  <c r="AA104" i="3"/>
  <c r="AA105" i="3" s="1"/>
  <c r="Z104" i="3"/>
  <c r="Z105" i="3" s="1"/>
  <c r="S104" i="3"/>
  <c r="S105" i="3" s="1"/>
  <c r="R104" i="3"/>
  <c r="R105" i="3" s="1"/>
  <c r="O104" i="3"/>
  <c r="O105" i="3" s="1"/>
  <c r="N104" i="3"/>
  <c r="N105" i="3" s="1"/>
  <c r="M104" i="3"/>
  <c r="M105" i="3" s="1"/>
  <c r="L104" i="3"/>
  <c r="L105" i="3" s="1"/>
  <c r="K104" i="3"/>
  <c r="K105" i="3" s="1"/>
  <c r="I104" i="3"/>
  <c r="I105" i="3" s="1"/>
  <c r="H104" i="3"/>
  <c r="H105" i="3" s="1"/>
  <c r="G104" i="3"/>
  <c r="G105" i="3" s="1"/>
  <c r="F104" i="3"/>
  <c r="F105" i="3" s="1"/>
  <c r="E104" i="3"/>
  <c r="E105" i="3" s="1"/>
  <c r="D104" i="3"/>
  <c r="D105" i="3" s="1"/>
  <c r="C104" i="3"/>
  <c r="C105" i="3" s="1"/>
  <c r="A104" i="3"/>
  <c r="A105" i="3" s="1"/>
  <c r="AE100" i="3"/>
  <c r="AE101" i="3" s="1"/>
  <c r="AE102" i="3" s="1"/>
  <c r="AD100" i="3"/>
  <c r="AD101" i="3" s="1"/>
  <c r="AD102" i="3" s="1"/>
  <c r="AC100" i="3"/>
  <c r="AC101" i="3" s="1"/>
  <c r="AC102" i="3" s="1"/>
  <c r="AB100" i="3"/>
  <c r="AB101" i="3" s="1"/>
  <c r="AB102" i="3" s="1"/>
  <c r="AA100" i="3"/>
  <c r="AA101" i="3" s="1"/>
  <c r="AA102" i="3" s="1"/>
  <c r="Z100" i="3"/>
  <c r="Z101" i="3" s="1"/>
  <c r="Z102" i="3" s="1"/>
  <c r="U100" i="3"/>
  <c r="U101" i="3" s="1"/>
  <c r="U102" i="3" s="1"/>
  <c r="T100" i="3"/>
  <c r="T101" i="3" s="1"/>
  <c r="T102" i="3" s="1"/>
  <c r="S100" i="3"/>
  <c r="S101" i="3" s="1"/>
  <c r="S102" i="3" s="1"/>
  <c r="R100" i="3"/>
  <c r="R101" i="3" s="1"/>
  <c r="R102" i="3" s="1"/>
  <c r="Q100" i="3"/>
  <c r="Q101" i="3" s="1"/>
  <c r="Q102" i="3" s="1"/>
  <c r="P100" i="3"/>
  <c r="P101" i="3" s="1"/>
  <c r="P102" i="3" s="1"/>
  <c r="N100" i="3"/>
  <c r="N101" i="3" s="1"/>
  <c r="N102" i="3" s="1"/>
  <c r="M100" i="3"/>
  <c r="M101" i="3" s="1"/>
  <c r="M102" i="3" s="1"/>
  <c r="H100" i="3"/>
  <c r="H101" i="3" s="1"/>
  <c r="H102" i="3" s="1"/>
  <c r="G100" i="3"/>
  <c r="G101" i="3" s="1"/>
  <c r="G102" i="3" s="1"/>
  <c r="F100" i="3"/>
  <c r="F101" i="3" s="1"/>
  <c r="F102" i="3" s="1"/>
  <c r="E100" i="3"/>
  <c r="E101" i="3" s="1"/>
  <c r="E102" i="3" s="1"/>
  <c r="D100" i="3"/>
  <c r="D101" i="3" s="1"/>
  <c r="D102" i="3" s="1"/>
  <c r="C100" i="3"/>
  <c r="C101" i="3" s="1"/>
  <c r="C102" i="3" s="1"/>
  <c r="A100" i="3"/>
  <c r="A101" i="3" s="1"/>
  <c r="A102" i="3" s="1"/>
  <c r="O97" i="3"/>
  <c r="I97" i="3"/>
  <c r="AE96" i="3"/>
  <c r="AE97" i="3" s="1"/>
  <c r="AE98" i="3" s="1"/>
  <c r="AD96" i="3"/>
  <c r="AD97" i="3" s="1"/>
  <c r="AD98" i="3" s="1"/>
  <c r="AC96" i="3"/>
  <c r="AC97" i="3" s="1"/>
  <c r="AC98" i="3" s="1"/>
  <c r="AB96" i="3"/>
  <c r="AB97" i="3" s="1"/>
  <c r="AB98" i="3" s="1"/>
  <c r="AA96" i="3"/>
  <c r="AA97" i="3" s="1"/>
  <c r="AA98" i="3" s="1"/>
  <c r="Z96" i="3"/>
  <c r="Z97" i="3" s="1"/>
  <c r="Z98" i="3" s="1"/>
  <c r="U96" i="3"/>
  <c r="U97" i="3" s="1"/>
  <c r="U98" i="3" s="1"/>
  <c r="T96" i="3"/>
  <c r="T97" i="3" s="1"/>
  <c r="T98" i="3" s="1"/>
  <c r="S96" i="3"/>
  <c r="S97" i="3" s="1"/>
  <c r="S98" i="3" s="1"/>
  <c r="R96" i="3"/>
  <c r="R97" i="3" s="1"/>
  <c r="R98" i="3" s="1"/>
  <c r="Q96" i="3"/>
  <c r="Q97" i="3" s="1"/>
  <c r="Q98" i="3" s="1"/>
  <c r="P96" i="3"/>
  <c r="P97" i="3" s="1"/>
  <c r="P98" i="3" s="1"/>
  <c r="N96" i="3"/>
  <c r="N97" i="3" s="1"/>
  <c r="N98" i="3" s="1"/>
  <c r="M96" i="3"/>
  <c r="K96" i="3"/>
  <c r="K97" i="3" s="1"/>
  <c r="H96" i="3"/>
  <c r="H97" i="3" s="1"/>
  <c r="H98" i="3" s="1"/>
  <c r="G96" i="3"/>
  <c r="G97" i="3" s="1"/>
  <c r="G98" i="3" s="1"/>
  <c r="F96" i="3"/>
  <c r="F97" i="3" s="1"/>
  <c r="F98" i="3" s="1"/>
  <c r="E96" i="3"/>
  <c r="E97" i="3" s="1"/>
  <c r="E98" i="3" s="1"/>
  <c r="D96" i="3"/>
  <c r="D97" i="3" s="1"/>
  <c r="D98" i="3" s="1"/>
  <c r="C96" i="3"/>
  <c r="C97" i="3" s="1"/>
  <c r="C98" i="3" s="1"/>
  <c r="A96" i="3"/>
  <c r="A97" i="3" s="1"/>
  <c r="A98" i="3" s="1"/>
  <c r="AE94" i="3"/>
  <c r="AD94" i="3"/>
  <c r="AC94" i="3"/>
  <c r="AB94" i="3"/>
  <c r="AA94" i="3"/>
  <c r="Z94" i="3"/>
  <c r="U94" i="3"/>
  <c r="T94" i="3"/>
  <c r="S94" i="3"/>
  <c r="R94" i="3"/>
  <c r="Q94" i="3"/>
  <c r="P94" i="3"/>
  <c r="N94" i="3"/>
  <c r="M94" i="3"/>
  <c r="L94" i="3"/>
  <c r="K94" i="3"/>
  <c r="H94" i="3"/>
  <c r="G94" i="3"/>
  <c r="F94" i="3"/>
  <c r="E94" i="3"/>
  <c r="D94" i="3"/>
  <c r="C94" i="3"/>
  <c r="A94" i="3"/>
  <c r="L80" i="3"/>
  <c r="L75" i="3"/>
  <c r="AE74" i="3"/>
  <c r="AE75" i="3" s="1"/>
  <c r="AE76" i="3" s="1"/>
  <c r="AE77" i="3" s="1"/>
  <c r="AE78" i="3" s="1"/>
  <c r="AE79" i="3" s="1"/>
  <c r="AE80" i="3" s="1"/>
  <c r="AE81" i="3" s="1"/>
  <c r="AE82" i="3" s="1"/>
  <c r="AE83" i="3" s="1"/>
  <c r="AE84" i="3" s="1"/>
  <c r="AE85" i="3" s="1"/>
  <c r="AE86" i="3" s="1"/>
  <c r="AE87" i="3" s="1"/>
  <c r="AE88" i="3" s="1"/>
  <c r="AE89" i="3" s="1"/>
  <c r="AE90" i="3" s="1"/>
  <c r="AD74" i="3"/>
  <c r="AD75" i="3" s="1"/>
  <c r="AD76" i="3" s="1"/>
  <c r="AD77" i="3" s="1"/>
  <c r="AD78" i="3" s="1"/>
  <c r="AD79" i="3" s="1"/>
  <c r="AD80" i="3" s="1"/>
  <c r="AD81" i="3" s="1"/>
  <c r="AD82" i="3" s="1"/>
  <c r="AD83" i="3" s="1"/>
  <c r="AD84" i="3" s="1"/>
  <c r="AD85" i="3" s="1"/>
  <c r="AD86" i="3" s="1"/>
  <c r="AD87" i="3" s="1"/>
  <c r="AD88" i="3" s="1"/>
  <c r="AD89" i="3" s="1"/>
  <c r="AD90" i="3" s="1"/>
  <c r="AC74" i="3"/>
  <c r="AC75" i="3" s="1"/>
  <c r="AC76" i="3" s="1"/>
  <c r="AC77" i="3" s="1"/>
  <c r="AC78" i="3" s="1"/>
  <c r="AC79" i="3" s="1"/>
  <c r="AC80" i="3" s="1"/>
  <c r="AC81" i="3" s="1"/>
  <c r="AC82" i="3" s="1"/>
  <c r="AC83" i="3" s="1"/>
  <c r="AC84" i="3" s="1"/>
  <c r="AC85" i="3" s="1"/>
  <c r="AC86" i="3" s="1"/>
  <c r="AC87" i="3" s="1"/>
  <c r="AC88" i="3" s="1"/>
  <c r="AC89" i="3" s="1"/>
  <c r="AC90" i="3" s="1"/>
  <c r="AB74" i="3"/>
  <c r="AB75" i="3" s="1"/>
  <c r="AB76" i="3" s="1"/>
  <c r="AB77" i="3" s="1"/>
  <c r="AB78" i="3" s="1"/>
  <c r="AB79" i="3" s="1"/>
  <c r="AB80" i="3" s="1"/>
  <c r="AB81" i="3" s="1"/>
  <c r="AB82" i="3" s="1"/>
  <c r="AB83" i="3" s="1"/>
  <c r="AB84" i="3" s="1"/>
  <c r="AB85" i="3" s="1"/>
  <c r="AB86" i="3" s="1"/>
  <c r="AB87" i="3" s="1"/>
  <c r="AB88" i="3" s="1"/>
  <c r="AB89" i="3" s="1"/>
  <c r="AB90" i="3" s="1"/>
  <c r="AA74" i="3"/>
  <c r="AA75" i="3" s="1"/>
  <c r="AA76" i="3" s="1"/>
  <c r="AA77" i="3" s="1"/>
  <c r="AA78" i="3" s="1"/>
  <c r="AA79" i="3" s="1"/>
  <c r="AA80" i="3" s="1"/>
  <c r="AA81" i="3" s="1"/>
  <c r="AA82" i="3" s="1"/>
  <c r="AA83" i="3" s="1"/>
  <c r="AA84" i="3" s="1"/>
  <c r="AA85" i="3" s="1"/>
  <c r="AA86" i="3" s="1"/>
  <c r="AA87" i="3" s="1"/>
  <c r="AA88" i="3" s="1"/>
  <c r="AA89" i="3" s="1"/>
  <c r="AA90" i="3" s="1"/>
  <c r="Z74" i="3"/>
  <c r="Z75" i="3" s="1"/>
  <c r="Z76" i="3" s="1"/>
  <c r="Z77" i="3" s="1"/>
  <c r="Z78" i="3" s="1"/>
  <c r="Z79" i="3" s="1"/>
  <c r="Z80" i="3" s="1"/>
  <c r="Z81" i="3" s="1"/>
  <c r="Z82" i="3" s="1"/>
  <c r="Z83" i="3" s="1"/>
  <c r="Z84" i="3" s="1"/>
  <c r="Z85" i="3" s="1"/>
  <c r="Z86" i="3" s="1"/>
  <c r="Z87" i="3" s="1"/>
  <c r="Z88" i="3" s="1"/>
  <c r="Z89" i="3" s="1"/>
  <c r="Z90" i="3" s="1"/>
  <c r="U74" i="3"/>
  <c r="U75" i="3" s="1"/>
  <c r="U76" i="3" s="1"/>
  <c r="U77" i="3" s="1"/>
  <c r="U78" i="3" s="1"/>
  <c r="U79" i="3" s="1"/>
  <c r="U80" i="3" s="1"/>
  <c r="U81" i="3" s="1"/>
  <c r="U82" i="3" s="1"/>
  <c r="U83" i="3" s="1"/>
  <c r="U84" i="3" s="1"/>
  <c r="U85" i="3" s="1"/>
  <c r="U86" i="3" s="1"/>
  <c r="U87" i="3" s="1"/>
  <c r="U88" i="3" s="1"/>
  <c r="U89" i="3" s="1"/>
  <c r="U90" i="3" s="1"/>
  <c r="T74" i="3"/>
  <c r="T75" i="3" s="1"/>
  <c r="T76" i="3" s="1"/>
  <c r="T77" i="3" s="1"/>
  <c r="T78" i="3" s="1"/>
  <c r="T79" i="3" s="1"/>
  <c r="T80" i="3" s="1"/>
  <c r="T81" i="3" s="1"/>
  <c r="T82" i="3" s="1"/>
  <c r="T83" i="3" s="1"/>
  <c r="T84" i="3" s="1"/>
  <c r="T85" i="3" s="1"/>
  <c r="T86" i="3" s="1"/>
  <c r="T87" i="3" s="1"/>
  <c r="T88" i="3" s="1"/>
  <c r="T89" i="3" s="1"/>
  <c r="T90" i="3" s="1"/>
  <c r="S74" i="3"/>
  <c r="S75" i="3" s="1"/>
  <c r="S76" i="3" s="1"/>
  <c r="S77" i="3" s="1"/>
  <c r="S78" i="3" s="1"/>
  <c r="S79" i="3" s="1"/>
  <c r="S80" i="3" s="1"/>
  <c r="S81" i="3" s="1"/>
  <c r="S82" i="3" s="1"/>
  <c r="S83" i="3" s="1"/>
  <c r="S84" i="3" s="1"/>
  <c r="S85" i="3" s="1"/>
  <c r="S86" i="3" s="1"/>
  <c r="S87" i="3" s="1"/>
  <c r="S88" i="3" s="1"/>
  <c r="S89" i="3" s="1"/>
  <c r="S90" i="3" s="1"/>
  <c r="R74" i="3"/>
  <c r="R75" i="3" s="1"/>
  <c r="R76" i="3" s="1"/>
  <c r="R77" i="3" s="1"/>
  <c r="R78" i="3" s="1"/>
  <c r="R79" i="3" s="1"/>
  <c r="R80" i="3" s="1"/>
  <c r="R81" i="3" s="1"/>
  <c r="R82" i="3" s="1"/>
  <c r="R83" i="3" s="1"/>
  <c r="R84" i="3" s="1"/>
  <c r="R85" i="3" s="1"/>
  <c r="R86" i="3" s="1"/>
  <c r="R87" i="3" s="1"/>
  <c r="R88" i="3" s="1"/>
  <c r="R89" i="3" s="1"/>
  <c r="R90" i="3" s="1"/>
  <c r="Q74" i="3"/>
  <c r="Q75" i="3" s="1"/>
  <c r="Q76" i="3" s="1"/>
  <c r="Q77" i="3" s="1"/>
  <c r="Q78" i="3" s="1"/>
  <c r="Q79" i="3" s="1"/>
  <c r="Q80" i="3" s="1"/>
  <c r="Q81" i="3" s="1"/>
  <c r="Q82" i="3" s="1"/>
  <c r="Q83" i="3" s="1"/>
  <c r="Q84" i="3" s="1"/>
  <c r="Q85" i="3" s="1"/>
  <c r="Q86" i="3" s="1"/>
  <c r="Q87" i="3" s="1"/>
  <c r="Q88" i="3" s="1"/>
  <c r="P74" i="3"/>
  <c r="P75" i="3" s="1"/>
  <c r="P76" i="3" s="1"/>
  <c r="P77" i="3" s="1"/>
  <c r="P78" i="3" s="1"/>
  <c r="P79" i="3" s="1"/>
  <c r="P80" i="3" s="1"/>
  <c r="P81" i="3" s="1"/>
  <c r="P82" i="3" s="1"/>
  <c r="P83" i="3" s="1"/>
  <c r="P84" i="3" s="1"/>
  <c r="P85" i="3" s="1"/>
  <c r="P86" i="3" s="1"/>
  <c r="P87" i="3" s="1"/>
  <c r="P88" i="3" s="1"/>
  <c r="N74" i="3"/>
  <c r="N75" i="3" s="1"/>
  <c r="N76" i="3" s="1"/>
  <c r="N77" i="3" s="1"/>
  <c r="N78" i="3" s="1"/>
  <c r="N79" i="3" s="1"/>
  <c r="N80" i="3" s="1"/>
  <c r="N81" i="3" s="1"/>
  <c r="N82" i="3" s="1"/>
  <c r="N83" i="3" s="1"/>
  <c r="N84" i="3" s="1"/>
  <c r="N85" i="3" s="1"/>
  <c r="N86" i="3" s="1"/>
  <c r="N87" i="3" s="1"/>
  <c r="N88" i="3" s="1"/>
  <c r="N89" i="3" s="1"/>
  <c r="N90" i="3" s="1"/>
  <c r="M74" i="3"/>
  <c r="M75" i="3" s="1"/>
  <c r="M76" i="3" s="1"/>
  <c r="M77" i="3" s="1"/>
  <c r="M78" i="3" s="1"/>
  <c r="M79" i="3" s="1"/>
  <c r="M80" i="3" s="1"/>
  <c r="M81" i="3" s="1"/>
  <c r="M82" i="3" s="1"/>
  <c r="M83" i="3" s="1"/>
  <c r="M84" i="3" s="1"/>
  <c r="M85" i="3" s="1"/>
  <c r="M86" i="3" s="1"/>
  <c r="M87" i="3" s="1"/>
  <c r="M88" i="3" s="1"/>
  <c r="M89" i="3" s="1"/>
  <c r="M90" i="3" s="1"/>
  <c r="K74" i="3"/>
  <c r="K75" i="3" s="1"/>
  <c r="K76" i="3" s="1"/>
  <c r="K77" i="3" s="1"/>
  <c r="K78" i="3" s="1"/>
  <c r="K80" i="3" s="1"/>
  <c r="K81" i="3" s="1"/>
  <c r="K82" i="3" s="1"/>
  <c r="K83" i="3" s="1"/>
  <c r="K85" i="3" s="1"/>
  <c r="K86" i="3" s="1"/>
  <c r="K87" i="3" s="1"/>
  <c r="K88" i="3" s="1"/>
  <c r="K89" i="3" s="1"/>
  <c r="K90" i="3" s="1"/>
  <c r="H74" i="3"/>
  <c r="H75" i="3" s="1"/>
  <c r="H76" i="3" s="1"/>
  <c r="H77" i="3" s="1"/>
  <c r="H78" i="3" s="1"/>
  <c r="H79" i="3" s="1"/>
  <c r="H80" i="3" s="1"/>
  <c r="H81" i="3" s="1"/>
  <c r="H82" i="3" s="1"/>
  <c r="H83" i="3" s="1"/>
  <c r="H84" i="3" s="1"/>
  <c r="H85" i="3" s="1"/>
  <c r="H86" i="3" s="1"/>
  <c r="H87" i="3" s="1"/>
  <c r="H88" i="3" s="1"/>
  <c r="H89" i="3" s="1"/>
  <c r="H90" i="3" s="1"/>
  <c r="G74" i="3"/>
  <c r="G75" i="3" s="1"/>
  <c r="G76" i="3" s="1"/>
  <c r="G77" i="3" s="1"/>
  <c r="G78" i="3" s="1"/>
  <c r="G79" i="3" s="1"/>
  <c r="G80" i="3" s="1"/>
  <c r="G81" i="3" s="1"/>
  <c r="G82" i="3" s="1"/>
  <c r="G83" i="3" s="1"/>
  <c r="G84" i="3" s="1"/>
  <c r="G85" i="3" s="1"/>
  <c r="G86" i="3" s="1"/>
  <c r="G87" i="3" s="1"/>
  <c r="G88" i="3" s="1"/>
  <c r="G89" i="3" s="1"/>
  <c r="G90" i="3" s="1"/>
  <c r="F74" i="3"/>
  <c r="F75" i="3" s="1"/>
  <c r="F76" i="3" s="1"/>
  <c r="F77" i="3" s="1"/>
  <c r="F78" i="3" s="1"/>
  <c r="F79" i="3" s="1"/>
  <c r="F80" i="3" s="1"/>
  <c r="F81" i="3" s="1"/>
  <c r="F82" i="3" s="1"/>
  <c r="F83" i="3" s="1"/>
  <c r="F84" i="3" s="1"/>
  <c r="F85" i="3" s="1"/>
  <c r="F86" i="3" s="1"/>
  <c r="F87" i="3" s="1"/>
  <c r="F88" i="3" s="1"/>
  <c r="F89" i="3" s="1"/>
  <c r="F90" i="3" s="1"/>
  <c r="E74" i="3"/>
  <c r="E75" i="3" s="1"/>
  <c r="E76" i="3" s="1"/>
  <c r="E77" i="3" s="1"/>
  <c r="E78" i="3" s="1"/>
  <c r="E79" i="3" s="1"/>
  <c r="E80" i="3" s="1"/>
  <c r="E81" i="3" s="1"/>
  <c r="E82" i="3" s="1"/>
  <c r="E83" i="3" s="1"/>
  <c r="E84" i="3" s="1"/>
  <c r="E85" i="3" s="1"/>
  <c r="E86" i="3" s="1"/>
  <c r="E87" i="3" s="1"/>
  <c r="E88" i="3" s="1"/>
  <c r="E89" i="3" s="1"/>
  <c r="E90" i="3" s="1"/>
  <c r="D74" i="3"/>
  <c r="D75" i="3" s="1"/>
  <c r="D76" i="3" s="1"/>
  <c r="D77" i="3" s="1"/>
  <c r="D78" i="3" s="1"/>
  <c r="D79" i="3" s="1"/>
  <c r="D80" i="3" s="1"/>
  <c r="D81" i="3" s="1"/>
  <c r="D82" i="3" s="1"/>
  <c r="D83" i="3" s="1"/>
  <c r="D84" i="3" s="1"/>
  <c r="D85" i="3" s="1"/>
  <c r="D86" i="3" s="1"/>
  <c r="D87" i="3" s="1"/>
  <c r="D88" i="3" s="1"/>
  <c r="D89" i="3" s="1"/>
  <c r="D90" i="3" s="1"/>
  <c r="C74" i="3"/>
  <c r="C75" i="3" s="1"/>
  <c r="C76" i="3" s="1"/>
  <c r="C77" i="3" s="1"/>
  <c r="C78" i="3" s="1"/>
  <c r="C79" i="3" s="1"/>
  <c r="C80" i="3" s="1"/>
  <c r="C81" i="3" s="1"/>
  <c r="C82" i="3" s="1"/>
  <c r="C83" i="3" s="1"/>
  <c r="C84" i="3" s="1"/>
  <c r="C85" i="3" s="1"/>
  <c r="C86" i="3" s="1"/>
  <c r="C87" i="3" s="1"/>
  <c r="C88" i="3" s="1"/>
  <c r="C89" i="3" s="1"/>
  <c r="C90" i="3" s="1"/>
  <c r="A74" i="3"/>
  <c r="A75" i="3" s="1"/>
  <c r="A76" i="3" s="1"/>
  <c r="A77" i="3" s="1"/>
  <c r="A78" i="3" s="1"/>
  <c r="A79" i="3" s="1"/>
  <c r="A80" i="3" s="1"/>
  <c r="A81" i="3" s="1"/>
  <c r="A82" i="3" s="1"/>
  <c r="A83" i="3" s="1"/>
  <c r="A84" i="3" s="1"/>
  <c r="A85" i="3" s="1"/>
  <c r="A86" i="3" s="1"/>
  <c r="A87" i="3" s="1"/>
  <c r="A88" i="3" s="1"/>
  <c r="A89" i="3" s="1"/>
  <c r="A90" i="3" s="1"/>
  <c r="AE71" i="3"/>
  <c r="AE72" i="3" s="1"/>
  <c r="AD71" i="3"/>
  <c r="AD72" i="3" s="1"/>
  <c r="AC71" i="3"/>
  <c r="AC72" i="3" s="1"/>
  <c r="AB71" i="3"/>
  <c r="AB72" i="3" s="1"/>
  <c r="AA71" i="3"/>
  <c r="AA72" i="3" s="1"/>
  <c r="Z71" i="3"/>
  <c r="Z72" i="3" s="1"/>
  <c r="U71" i="3"/>
  <c r="U72" i="3" s="1"/>
  <c r="T71" i="3"/>
  <c r="T72" i="3" s="1"/>
  <c r="S71" i="3"/>
  <c r="S72" i="3" s="1"/>
  <c r="R71" i="3"/>
  <c r="R72" i="3" s="1"/>
  <c r="Q71" i="3"/>
  <c r="Q72" i="3" s="1"/>
  <c r="P71" i="3"/>
  <c r="P72" i="3" s="1"/>
  <c r="N71" i="3"/>
  <c r="N72" i="3" s="1"/>
  <c r="K71" i="3"/>
  <c r="K72" i="3" s="1"/>
  <c r="H71" i="3"/>
  <c r="H72" i="3" s="1"/>
  <c r="G71" i="3"/>
  <c r="G72" i="3" s="1"/>
  <c r="F71" i="3"/>
  <c r="F72" i="3" s="1"/>
  <c r="E71" i="3"/>
  <c r="E72" i="3" s="1"/>
  <c r="D71" i="3"/>
  <c r="D72" i="3" s="1"/>
  <c r="C71" i="3"/>
  <c r="C72" i="3" s="1"/>
  <c r="A71" i="3"/>
  <c r="A72" i="3" s="1"/>
  <c r="U69" i="3"/>
  <c r="T69" i="3"/>
  <c r="L69" i="3"/>
  <c r="K69" i="3"/>
  <c r="AE67" i="3"/>
  <c r="AE68" i="3" s="1"/>
  <c r="AE69" i="3" s="1"/>
  <c r="AD67" i="3"/>
  <c r="AD68" i="3" s="1"/>
  <c r="AD69" i="3" s="1"/>
  <c r="AC67" i="3"/>
  <c r="AC68" i="3" s="1"/>
  <c r="AC69" i="3" s="1"/>
  <c r="AB67" i="3"/>
  <c r="AB68" i="3" s="1"/>
  <c r="AB69" i="3" s="1"/>
  <c r="AA67" i="3"/>
  <c r="AA68" i="3" s="1"/>
  <c r="AA69" i="3" s="1"/>
  <c r="Z67" i="3"/>
  <c r="Z68" i="3" s="1"/>
  <c r="Z69" i="3" s="1"/>
  <c r="S67" i="3"/>
  <c r="S68" i="3" s="1"/>
  <c r="S69" i="3" s="1"/>
  <c r="R67" i="3"/>
  <c r="R68" i="3" s="1"/>
  <c r="R69" i="3" s="1"/>
  <c r="Q67" i="3"/>
  <c r="Q68" i="3" s="1"/>
  <c r="Q69" i="3" s="1"/>
  <c r="P67" i="3"/>
  <c r="P68" i="3" s="1"/>
  <c r="P69" i="3" s="1"/>
  <c r="N67" i="3"/>
  <c r="N68" i="3" s="1"/>
  <c r="N69" i="3" s="1"/>
  <c r="M67" i="3"/>
  <c r="M68" i="3" s="1"/>
  <c r="M69" i="3" s="1"/>
  <c r="K67" i="3"/>
  <c r="H67" i="3"/>
  <c r="H68" i="3" s="1"/>
  <c r="H69" i="3" s="1"/>
  <c r="G67" i="3"/>
  <c r="G68" i="3" s="1"/>
  <c r="G69" i="3" s="1"/>
  <c r="F67" i="3"/>
  <c r="F68" i="3" s="1"/>
  <c r="F69" i="3" s="1"/>
  <c r="E67" i="3"/>
  <c r="E68" i="3" s="1"/>
  <c r="E69" i="3" s="1"/>
  <c r="D67" i="3"/>
  <c r="D68" i="3" s="1"/>
  <c r="D69" i="3" s="1"/>
  <c r="C67" i="3"/>
  <c r="C68" i="3" s="1"/>
  <c r="C69" i="3" s="1"/>
  <c r="A67" i="3"/>
  <c r="A68" i="3" s="1"/>
  <c r="A69" i="3" s="1"/>
  <c r="AE64" i="3"/>
  <c r="AE65" i="3" s="1"/>
  <c r="AD64" i="3"/>
  <c r="AD65" i="3" s="1"/>
  <c r="AC64" i="3"/>
  <c r="AC65" i="3" s="1"/>
  <c r="AB64" i="3"/>
  <c r="AB65" i="3" s="1"/>
  <c r="AA64" i="3"/>
  <c r="AA65" i="3" s="1"/>
  <c r="Z64" i="3"/>
  <c r="Z65" i="3" s="1"/>
  <c r="U64" i="3"/>
  <c r="U65" i="3" s="1"/>
  <c r="S64" i="3"/>
  <c r="S65" i="3" s="1"/>
  <c r="R64" i="3"/>
  <c r="R65" i="3" s="1"/>
  <c r="Q64" i="3"/>
  <c r="Q65" i="3" s="1"/>
  <c r="P64" i="3"/>
  <c r="P65" i="3" s="1"/>
  <c r="H64" i="3"/>
  <c r="H65" i="3" s="1"/>
  <c r="G64" i="3"/>
  <c r="G65" i="3" s="1"/>
  <c r="F64" i="3"/>
  <c r="F65" i="3" s="1"/>
  <c r="E64" i="3"/>
  <c r="E65" i="3" s="1"/>
  <c r="D64" i="3"/>
  <c r="D65" i="3" s="1"/>
  <c r="C64" i="3"/>
  <c r="C65" i="3" s="1"/>
  <c r="A64" i="3"/>
  <c r="A65" i="3" s="1"/>
  <c r="AE59" i="3"/>
  <c r="AE60" i="3" s="1"/>
  <c r="AE61" i="3" s="1"/>
  <c r="AE62" i="3" s="1"/>
  <c r="AD59" i="3"/>
  <c r="AD60" i="3" s="1"/>
  <c r="AD61" i="3" s="1"/>
  <c r="AD62" i="3" s="1"/>
  <c r="AC59" i="3"/>
  <c r="AC60" i="3" s="1"/>
  <c r="AC61" i="3" s="1"/>
  <c r="AC62" i="3" s="1"/>
  <c r="AB59" i="3"/>
  <c r="AB60" i="3" s="1"/>
  <c r="AB61" i="3" s="1"/>
  <c r="AB62" i="3" s="1"/>
  <c r="AA59" i="3"/>
  <c r="AA60" i="3" s="1"/>
  <c r="AA61" i="3" s="1"/>
  <c r="AA62" i="3" s="1"/>
  <c r="Z59" i="3"/>
  <c r="Z60" i="3" s="1"/>
  <c r="Z61" i="3" s="1"/>
  <c r="Z62" i="3" s="1"/>
  <c r="U59" i="3"/>
  <c r="U60" i="3" s="1"/>
  <c r="U61" i="3" s="1"/>
  <c r="U62" i="3" s="1"/>
  <c r="T59" i="3"/>
  <c r="T60" i="3" s="1"/>
  <c r="T61" i="3" s="1"/>
  <c r="T62" i="3" s="1"/>
  <c r="S59" i="3"/>
  <c r="S60" i="3" s="1"/>
  <c r="S61" i="3" s="1"/>
  <c r="R59" i="3"/>
  <c r="R60" i="3" s="1"/>
  <c r="R61" i="3" s="1"/>
  <c r="R62" i="3" s="1"/>
  <c r="Q59" i="3"/>
  <c r="Q60" i="3" s="1"/>
  <c r="Q61" i="3" s="1"/>
  <c r="Q62" i="3" s="1"/>
  <c r="P59" i="3"/>
  <c r="P60" i="3" s="1"/>
  <c r="P61" i="3" s="1"/>
  <c r="N59" i="3"/>
  <c r="N60" i="3" s="1"/>
  <c r="N61" i="3" s="1"/>
  <c r="N62" i="3" s="1"/>
  <c r="M59" i="3"/>
  <c r="M60" i="3" s="1"/>
  <c r="M61" i="3" s="1"/>
  <c r="M62" i="3" s="1"/>
  <c r="K59" i="3"/>
  <c r="K60" i="3" s="1"/>
  <c r="K61" i="3" s="1"/>
  <c r="K62" i="3" s="1"/>
  <c r="H59" i="3"/>
  <c r="H60" i="3" s="1"/>
  <c r="H61" i="3" s="1"/>
  <c r="H62" i="3" s="1"/>
  <c r="G59" i="3"/>
  <c r="G60" i="3" s="1"/>
  <c r="G61" i="3" s="1"/>
  <c r="G62" i="3" s="1"/>
  <c r="F59" i="3"/>
  <c r="F60" i="3" s="1"/>
  <c r="F61" i="3" s="1"/>
  <c r="F62" i="3" s="1"/>
  <c r="E59" i="3"/>
  <c r="E60" i="3" s="1"/>
  <c r="E61" i="3" s="1"/>
  <c r="E62" i="3" s="1"/>
  <c r="D59" i="3"/>
  <c r="D60" i="3" s="1"/>
  <c r="D61" i="3" s="1"/>
  <c r="D62" i="3" s="1"/>
  <c r="C59" i="3"/>
  <c r="C60" i="3" s="1"/>
  <c r="C61" i="3" s="1"/>
  <c r="C62" i="3" s="1"/>
  <c r="A59" i="3"/>
  <c r="A60" i="3" s="1"/>
  <c r="A61" i="3" s="1"/>
  <c r="A62" i="3" s="1"/>
  <c r="AE55" i="3"/>
  <c r="AD55" i="3"/>
  <c r="AC55" i="3"/>
  <c r="AB55" i="3"/>
  <c r="AA55" i="3"/>
  <c r="Z55" i="3"/>
  <c r="U55" i="3"/>
  <c r="T55" i="3"/>
  <c r="S55" i="3"/>
  <c r="R55" i="3"/>
  <c r="Q55" i="3"/>
  <c r="P55" i="3"/>
  <c r="K55" i="3"/>
  <c r="H55" i="3"/>
  <c r="G55" i="3"/>
  <c r="F55" i="3"/>
  <c r="E55" i="3"/>
  <c r="D55" i="3"/>
  <c r="C55" i="3"/>
  <c r="A55" i="3"/>
  <c r="AE49" i="3"/>
  <c r="AE50" i="3" s="1"/>
  <c r="AE51" i="3" s="1"/>
  <c r="AD49" i="3"/>
  <c r="AD50" i="3" s="1"/>
  <c r="AD51" i="3" s="1"/>
  <c r="AC49" i="3"/>
  <c r="AC50" i="3" s="1"/>
  <c r="AC51" i="3" s="1"/>
  <c r="AB49" i="3"/>
  <c r="AB50" i="3" s="1"/>
  <c r="AB51" i="3" s="1"/>
  <c r="AA49" i="3"/>
  <c r="AA50" i="3" s="1"/>
  <c r="AA51" i="3" s="1"/>
  <c r="Z49" i="3"/>
  <c r="Z50" i="3" s="1"/>
  <c r="Z51" i="3" s="1"/>
  <c r="U49" i="3"/>
  <c r="U50" i="3" s="1"/>
  <c r="U51" i="3" s="1"/>
  <c r="T49" i="3"/>
  <c r="T50" i="3" s="1"/>
  <c r="T51" i="3" s="1"/>
  <c r="S49" i="3"/>
  <c r="S50" i="3" s="1"/>
  <c r="S51" i="3" s="1"/>
  <c r="R49" i="3"/>
  <c r="R50" i="3" s="1"/>
  <c r="R51" i="3" s="1"/>
  <c r="Q49" i="3"/>
  <c r="Q50" i="3" s="1"/>
  <c r="Q51" i="3" s="1"/>
  <c r="P49" i="3"/>
  <c r="P50" i="3" s="1"/>
  <c r="P51" i="3" s="1"/>
  <c r="O49" i="3"/>
  <c r="N49" i="3"/>
  <c r="N50" i="3" s="1"/>
  <c r="N51" i="3" s="1"/>
  <c r="L49" i="3"/>
  <c r="H49" i="3"/>
  <c r="H50" i="3" s="1"/>
  <c r="H51" i="3" s="1"/>
  <c r="G49" i="3"/>
  <c r="G50" i="3" s="1"/>
  <c r="G51" i="3" s="1"/>
  <c r="F49" i="3"/>
  <c r="F50" i="3" s="1"/>
  <c r="F51" i="3" s="1"/>
  <c r="E49" i="3"/>
  <c r="E50" i="3" s="1"/>
  <c r="E51" i="3" s="1"/>
  <c r="D49" i="3"/>
  <c r="D50" i="3" s="1"/>
  <c r="D51" i="3" s="1"/>
  <c r="C49" i="3"/>
  <c r="C50" i="3" s="1"/>
  <c r="C51" i="3" s="1"/>
  <c r="A49" i="3"/>
  <c r="A50" i="3" s="1"/>
  <c r="A51" i="3" s="1"/>
  <c r="AE47" i="3"/>
  <c r="AD47" i="3"/>
  <c r="AC47" i="3"/>
  <c r="AB47" i="3"/>
  <c r="AA47" i="3"/>
  <c r="Z47" i="3"/>
  <c r="U47" i="3"/>
  <c r="T47" i="3"/>
  <c r="S47" i="3"/>
  <c r="R47" i="3"/>
  <c r="Q47" i="3"/>
  <c r="P47" i="3"/>
  <c r="O47" i="3"/>
  <c r="K47" i="3"/>
  <c r="H47" i="3"/>
  <c r="G47" i="3"/>
  <c r="F47" i="3"/>
  <c r="E47" i="3"/>
  <c r="D47" i="3"/>
  <c r="C47" i="3"/>
  <c r="A47" i="3"/>
  <c r="M45" i="3"/>
  <c r="M42" i="3"/>
  <c r="M43" i="3" s="1"/>
  <c r="K42" i="3"/>
  <c r="K43" i="3" s="1"/>
  <c r="K44" i="3" s="1"/>
  <c r="K45" i="3" s="1"/>
  <c r="M38" i="3"/>
  <c r="AE36" i="3"/>
  <c r="AE37" i="3" s="1"/>
  <c r="AE38" i="3" s="1"/>
  <c r="AE39" i="3" s="1"/>
  <c r="AE40" i="3" s="1"/>
  <c r="AE41" i="3" s="1"/>
  <c r="AE42" i="3" s="1"/>
  <c r="AE43" i="3" s="1"/>
  <c r="AE44" i="3" s="1"/>
  <c r="AE45" i="3" s="1"/>
  <c r="AD36" i="3"/>
  <c r="AD37" i="3" s="1"/>
  <c r="AD38" i="3" s="1"/>
  <c r="AD39" i="3" s="1"/>
  <c r="AD40" i="3" s="1"/>
  <c r="AD41" i="3" s="1"/>
  <c r="AD42" i="3" s="1"/>
  <c r="AD43" i="3" s="1"/>
  <c r="AD44" i="3" s="1"/>
  <c r="AD45" i="3" s="1"/>
  <c r="AC36" i="3"/>
  <c r="AC37" i="3" s="1"/>
  <c r="AC38" i="3" s="1"/>
  <c r="AC39" i="3" s="1"/>
  <c r="AC40" i="3" s="1"/>
  <c r="AC41" i="3" s="1"/>
  <c r="AC42" i="3" s="1"/>
  <c r="AC43" i="3" s="1"/>
  <c r="AC44" i="3" s="1"/>
  <c r="AC45" i="3" s="1"/>
  <c r="AB36" i="3"/>
  <c r="AB37" i="3" s="1"/>
  <c r="AB38" i="3" s="1"/>
  <c r="AB39" i="3" s="1"/>
  <c r="AB40" i="3" s="1"/>
  <c r="AB41" i="3" s="1"/>
  <c r="AB42" i="3" s="1"/>
  <c r="AB43" i="3" s="1"/>
  <c r="AB44" i="3" s="1"/>
  <c r="AB45" i="3" s="1"/>
  <c r="AA36" i="3"/>
  <c r="AA37" i="3" s="1"/>
  <c r="AA38" i="3" s="1"/>
  <c r="AA39" i="3" s="1"/>
  <c r="AA40" i="3" s="1"/>
  <c r="AA41" i="3" s="1"/>
  <c r="AA42" i="3" s="1"/>
  <c r="AA43" i="3" s="1"/>
  <c r="AA44" i="3" s="1"/>
  <c r="AA45" i="3" s="1"/>
  <c r="Z36" i="3"/>
  <c r="Z37" i="3" s="1"/>
  <c r="Z38" i="3" s="1"/>
  <c r="Z39" i="3" s="1"/>
  <c r="Z40" i="3" s="1"/>
  <c r="Z41" i="3" s="1"/>
  <c r="Z42" i="3" s="1"/>
  <c r="Z43" i="3" s="1"/>
  <c r="Z44" i="3" s="1"/>
  <c r="Z45" i="3" s="1"/>
  <c r="U36" i="3"/>
  <c r="U37" i="3" s="1"/>
  <c r="U38" i="3" s="1"/>
  <c r="U39" i="3" s="1"/>
  <c r="U40" i="3" s="1"/>
  <c r="U41" i="3" s="1"/>
  <c r="U42" i="3" s="1"/>
  <c r="U43" i="3" s="1"/>
  <c r="U44" i="3" s="1"/>
  <c r="U45" i="3" s="1"/>
  <c r="T36" i="3"/>
  <c r="T37" i="3" s="1"/>
  <c r="T38" i="3" s="1"/>
  <c r="T39" i="3" s="1"/>
  <c r="T40" i="3" s="1"/>
  <c r="T41" i="3" s="1"/>
  <c r="T42" i="3" s="1"/>
  <c r="T43" i="3" s="1"/>
  <c r="T44" i="3" s="1"/>
  <c r="T45" i="3" s="1"/>
  <c r="S36" i="3"/>
  <c r="S37" i="3" s="1"/>
  <c r="S38" i="3" s="1"/>
  <c r="S39" i="3" s="1"/>
  <c r="S40" i="3" s="1"/>
  <c r="S41" i="3" s="1"/>
  <c r="S42" i="3" s="1"/>
  <c r="S43" i="3" s="1"/>
  <c r="S44" i="3" s="1"/>
  <c r="S45" i="3" s="1"/>
  <c r="R36" i="3"/>
  <c r="R37" i="3" s="1"/>
  <c r="R38" i="3" s="1"/>
  <c r="R39" i="3" s="1"/>
  <c r="R40" i="3" s="1"/>
  <c r="R41" i="3" s="1"/>
  <c r="R42" i="3" s="1"/>
  <c r="R43" i="3" s="1"/>
  <c r="R44" i="3" s="1"/>
  <c r="R45" i="3" s="1"/>
  <c r="Q36" i="3"/>
  <c r="Q37" i="3" s="1"/>
  <c r="Q38" i="3" s="1"/>
  <c r="Q39" i="3" s="1"/>
  <c r="Q40" i="3" s="1"/>
  <c r="Q41" i="3" s="1"/>
  <c r="Q42" i="3" s="1"/>
  <c r="Q43" i="3" s="1"/>
  <c r="Q44" i="3" s="1"/>
  <c r="Q45" i="3" s="1"/>
  <c r="P36" i="3"/>
  <c r="P37" i="3" s="1"/>
  <c r="P38" i="3" s="1"/>
  <c r="P39" i="3" s="1"/>
  <c r="P40" i="3" s="1"/>
  <c r="P41" i="3" s="1"/>
  <c r="P42" i="3" s="1"/>
  <c r="P43" i="3" s="1"/>
  <c r="P44" i="3" s="1"/>
  <c r="P45" i="3" s="1"/>
  <c r="N36" i="3"/>
  <c r="N37" i="3" s="1"/>
  <c r="N38" i="3" s="1"/>
  <c r="N39" i="3" s="1"/>
  <c r="N40" i="3" s="1"/>
  <c r="N41" i="3" s="1"/>
  <c r="N42" i="3" s="1"/>
  <c r="N43" i="3" s="1"/>
  <c r="N44" i="3" s="1"/>
  <c r="N45" i="3" s="1"/>
  <c r="H36" i="3"/>
  <c r="H37" i="3" s="1"/>
  <c r="H38" i="3" s="1"/>
  <c r="H39" i="3" s="1"/>
  <c r="H40" i="3" s="1"/>
  <c r="H41" i="3" s="1"/>
  <c r="H42" i="3" s="1"/>
  <c r="H43" i="3" s="1"/>
  <c r="H44" i="3" s="1"/>
  <c r="H45" i="3" s="1"/>
  <c r="G36" i="3"/>
  <c r="G37" i="3" s="1"/>
  <c r="G38" i="3" s="1"/>
  <c r="G39" i="3" s="1"/>
  <c r="G40" i="3" s="1"/>
  <c r="G41" i="3" s="1"/>
  <c r="G42" i="3" s="1"/>
  <c r="G43" i="3" s="1"/>
  <c r="G44" i="3" s="1"/>
  <c r="G45" i="3" s="1"/>
  <c r="F36" i="3"/>
  <c r="F37" i="3" s="1"/>
  <c r="F38" i="3" s="1"/>
  <c r="F39" i="3" s="1"/>
  <c r="F40" i="3" s="1"/>
  <c r="F41" i="3" s="1"/>
  <c r="F42" i="3" s="1"/>
  <c r="F43" i="3" s="1"/>
  <c r="F44" i="3" s="1"/>
  <c r="F45" i="3" s="1"/>
  <c r="E36" i="3"/>
  <c r="E37" i="3" s="1"/>
  <c r="E38" i="3" s="1"/>
  <c r="E39" i="3" s="1"/>
  <c r="E40" i="3" s="1"/>
  <c r="E41" i="3" s="1"/>
  <c r="E42" i="3" s="1"/>
  <c r="E43" i="3" s="1"/>
  <c r="E44" i="3" s="1"/>
  <c r="E45" i="3" s="1"/>
  <c r="D36" i="3"/>
  <c r="D37" i="3" s="1"/>
  <c r="D38" i="3" s="1"/>
  <c r="D39" i="3" s="1"/>
  <c r="D40" i="3" s="1"/>
  <c r="D41" i="3" s="1"/>
  <c r="D42" i="3" s="1"/>
  <c r="D43" i="3" s="1"/>
  <c r="D44" i="3" s="1"/>
  <c r="D45" i="3" s="1"/>
  <c r="C36" i="3"/>
  <c r="C37" i="3" s="1"/>
  <c r="C38" i="3" s="1"/>
  <c r="C39" i="3" s="1"/>
  <c r="C40" i="3" s="1"/>
  <c r="C41" i="3" s="1"/>
  <c r="C42" i="3" s="1"/>
  <c r="C43" i="3" s="1"/>
  <c r="C44" i="3" s="1"/>
  <c r="C45" i="3" s="1"/>
  <c r="A36" i="3"/>
  <c r="A37" i="3" s="1"/>
  <c r="A38" i="3" s="1"/>
  <c r="A39" i="3" s="1"/>
  <c r="A40" i="3" s="1"/>
  <c r="A41" i="3" s="1"/>
  <c r="A42" i="3" s="1"/>
  <c r="A43" i="3" s="1"/>
  <c r="A44" i="3" s="1"/>
  <c r="A45" i="3" s="1"/>
  <c r="AA34" i="3"/>
  <c r="Z34" i="3"/>
  <c r="U34" i="3"/>
  <c r="Q34" i="3"/>
  <c r="N34" i="3"/>
  <c r="P31" i="3"/>
  <c r="P32" i="3" s="1"/>
  <c r="T30" i="3"/>
  <c r="M30" i="3"/>
  <c r="AE28" i="3"/>
  <c r="AE29" i="3" s="1"/>
  <c r="AE30" i="3" s="1"/>
  <c r="AE31" i="3" s="1"/>
  <c r="AE32" i="3" s="1"/>
  <c r="AE33" i="3" s="1"/>
  <c r="AE34" i="3" s="1"/>
  <c r="AD28" i="3"/>
  <c r="AD29" i="3" s="1"/>
  <c r="AD30" i="3" s="1"/>
  <c r="AD31" i="3" s="1"/>
  <c r="AD32" i="3" s="1"/>
  <c r="AD33" i="3" s="1"/>
  <c r="AD34" i="3" s="1"/>
  <c r="AC28" i="3"/>
  <c r="AC29" i="3" s="1"/>
  <c r="AC30" i="3" s="1"/>
  <c r="AC31" i="3" s="1"/>
  <c r="AC32" i="3" s="1"/>
  <c r="AC33" i="3" s="1"/>
  <c r="AC34" i="3" s="1"/>
  <c r="AB28" i="3"/>
  <c r="AB29" i="3" s="1"/>
  <c r="AB30" i="3" s="1"/>
  <c r="AB31" i="3" s="1"/>
  <c r="AB32" i="3" s="1"/>
  <c r="AB33" i="3" s="1"/>
  <c r="AB34" i="3" s="1"/>
  <c r="AA28" i="3"/>
  <c r="AA29" i="3" s="1"/>
  <c r="AA30" i="3" s="1"/>
  <c r="AA31" i="3" s="1"/>
  <c r="AA32" i="3" s="1"/>
  <c r="Z28" i="3"/>
  <c r="Z29" i="3" s="1"/>
  <c r="Z30" i="3" s="1"/>
  <c r="Z31" i="3" s="1"/>
  <c r="Z32" i="3" s="1"/>
  <c r="U28" i="3"/>
  <c r="U29" i="3" s="1"/>
  <c r="U30" i="3" s="1"/>
  <c r="U31" i="3" s="1"/>
  <c r="U32" i="3" s="1"/>
  <c r="T28" i="3"/>
  <c r="S28" i="3"/>
  <c r="S29" i="3" s="1"/>
  <c r="S30" i="3" s="1"/>
  <c r="S31" i="3" s="1"/>
  <c r="S32" i="3" s="1"/>
  <c r="S33" i="3" s="1"/>
  <c r="S34" i="3" s="1"/>
  <c r="R28" i="3"/>
  <c r="R29" i="3" s="1"/>
  <c r="R30" i="3" s="1"/>
  <c r="R31" i="3" s="1"/>
  <c r="R32" i="3" s="1"/>
  <c r="R33" i="3" s="1"/>
  <c r="R34" i="3" s="1"/>
  <c r="Q28" i="3"/>
  <c r="Q29" i="3" s="1"/>
  <c r="Q30" i="3" s="1"/>
  <c r="Q31" i="3" s="1"/>
  <c r="Q32" i="3" s="1"/>
  <c r="P28" i="3"/>
  <c r="N28" i="3"/>
  <c r="N29" i="3" s="1"/>
  <c r="N30" i="3" s="1"/>
  <c r="N31" i="3" s="1"/>
  <c r="N32" i="3" s="1"/>
  <c r="M28" i="3"/>
  <c r="H28" i="3"/>
  <c r="H29" i="3" s="1"/>
  <c r="H30" i="3" s="1"/>
  <c r="H31" i="3" s="1"/>
  <c r="H32" i="3" s="1"/>
  <c r="H33" i="3" s="1"/>
  <c r="H34" i="3" s="1"/>
  <c r="G28" i="3"/>
  <c r="G29" i="3" s="1"/>
  <c r="G30" i="3" s="1"/>
  <c r="G31" i="3" s="1"/>
  <c r="G32" i="3" s="1"/>
  <c r="G33" i="3" s="1"/>
  <c r="G34" i="3" s="1"/>
  <c r="F28" i="3"/>
  <c r="F29" i="3" s="1"/>
  <c r="F30" i="3" s="1"/>
  <c r="F31" i="3" s="1"/>
  <c r="F32" i="3" s="1"/>
  <c r="F33" i="3" s="1"/>
  <c r="F34" i="3" s="1"/>
  <c r="E28" i="3"/>
  <c r="E29" i="3" s="1"/>
  <c r="E30" i="3" s="1"/>
  <c r="E31" i="3" s="1"/>
  <c r="E32" i="3" s="1"/>
  <c r="E33" i="3" s="1"/>
  <c r="E34" i="3" s="1"/>
  <c r="D28" i="3"/>
  <c r="D29" i="3" s="1"/>
  <c r="D30" i="3" s="1"/>
  <c r="D31" i="3" s="1"/>
  <c r="D32" i="3" s="1"/>
  <c r="D33" i="3" s="1"/>
  <c r="D34" i="3" s="1"/>
  <c r="C28" i="3"/>
  <c r="C29" i="3" s="1"/>
  <c r="C30" i="3" s="1"/>
  <c r="C31" i="3" s="1"/>
  <c r="C32" i="3" s="1"/>
  <c r="C33" i="3" s="1"/>
  <c r="C34" i="3" s="1"/>
  <c r="A28" i="3"/>
  <c r="A29" i="3" s="1"/>
  <c r="A30" i="3" s="1"/>
  <c r="A31" i="3" s="1"/>
  <c r="A32" i="3" s="1"/>
  <c r="A33" i="3" s="1"/>
  <c r="A34" i="3" s="1"/>
  <c r="AE26" i="3"/>
  <c r="AD26" i="3"/>
  <c r="AC26" i="3"/>
  <c r="AB26" i="3"/>
  <c r="AA26" i="3"/>
  <c r="Z26" i="3"/>
  <c r="U26" i="3"/>
  <c r="T26" i="3"/>
  <c r="S26" i="3"/>
  <c r="R26" i="3"/>
  <c r="Q26" i="3"/>
  <c r="P26" i="3"/>
  <c r="K26" i="3"/>
  <c r="H26" i="3"/>
  <c r="G26" i="3"/>
  <c r="F26" i="3"/>
  <c r="D26" i="3"/>
  <c r="C26" i="3"/>
  <c r="A26" i="3"/>
  <c r="AE23" i="3"/>
  <c r="AE24" i="3" s="1"/>
  <c r="AD23" i="3"/>
  <c r="AD24" i="3" s="1"/>
  <c r="AC23" i="3"/>
  <c r="AC24" i="3" s="1"/>
  <c r="AB23" i="3"/>
  <c r="AB24" i="3" s="1"/>
  <c r="AA23" i="3"/>
  <c r="AA24" i="3" s="1"/>
  <c r="Z23" i="3"/>
  <c r="Z24" i="3" s="1"/>
  <c r="U23" i="3"/>
  <c r="U24" i="3" s="1"/>
  <c r="T23" i="3"/>
  <c r="T24" i="3" s="1"/>
  <c r="S23" i="3"/>
  <c r="S24" i="3" s="1"/>
  <c r="R23" i="3"/>
  <c r="R24" i="3" s="1"/>
  <c r="Q23" i="3"/>
  <c r="Q24" i="3" s="1"/>
  <c r="P23" i="3"/>
  <c r="P24" i="3" s="1"/>
  <c r="N23" i="3"/>
  <c r="M23" i="3"/>
  <c r="K23" i="3"/>
  <c r="K24" i="3" s="1"/>
  <c r="H23" i="3"/>
  <c r="H24" i="3" s="1"/>
  <c r="G23" i="3"/>
  <c r="G24" i="3" s="1"/>
  <c r="F23" i="3"/>
  <c r="F24" i="3" s="1"/>
  <c r="E23" i="3"/>
  <c r="E24" i="3" s="1"/>
  <c r="E25" i="3" s="1"/>
  <c r="E26" i="3" s="1"/>
  <c r="D23" i="3"/>
  <c r="D24" i="3" s="1"/>
  <c r="C23" i="3"/>
  <c r="C24" i="3" s="1"/>
  <c r="A23" i="3"/>
  <c r="A24" i="3" s="1"/>
  <c r="AE20" i="3"/>
  <c r="AD20" i="3"/>
  <c r="AC20" i="3"/>
  <c r="AB20" i="3"/>
  <c r="Z20" i="3"/>
  <c r="U20" i="3"/>
  <c r="T20" i="3"/>
  <c r="S20" i="3"/>
  <c r="R20" i="3"/>
  <c r="Q20" i="3"/>
  <c r="P20" i="3"/>
  <c r="N20" i="3"/>
  <c r="M20" i="3"/>
  <c r="K20" i="3"/>
  <c r="H20" i="3"/>
  <c r="G20" i="3"/>
  <c r="F20" i="3"/>
  <c r="E20" i="3"/>
  <c r="D20" i="3"/>
  <c r="C20" i="3"/>
  <c r="A20" i="3"/>
  <c r="AE16" i="3"/>
  <c r="AE17" i="3" s="1"/>
  <c r="AE18" i="3" s="1"/>
  <c r="L16" i="3"/>
  <c r="L17" i="3" s="1"/>
  <c r="AE14" i="3"/>
  <c r="L14" i="3"/>
  <c r="AD13" i="3"/>
  <c r="AD14" i="3" s="1"/>
  <c r="AD15" i="3" s="1"/>
  <c r="AD16" i="3" s="1"/>
  <c r="AD17" i="3" s="1"/>
  <c r="AD18" i="3" s="1"/>
  <c r="AC13" i="3"/>
  <c r="AC14" i="3" s="1"/>
  <c r="AC15" i="3" s="1"/>
  <c r="AC16" i="3" s="1"/>
  <c r="AC17" i="3" s="1"/>
  <c r="AC18" i="3" s="1"/>
  <c r="AB13" i="3"/>
  <c r="AB14" i="3" s="1"/>
  <c r="AB15" i="3" s="1"/>
  <c r="AB16" i="3" s="1"/>
  <c r="AB17" i="3" s="1"/>
  <c r="AB18" i="3" s="1"/>
  <c r="AA13" i="3"/>
  <c r="AA14" i="3" s="1"/>
  <c r="AA15" i="3" s="1"/>
  <c r="AA16" i="3" s="1"/>
  <c r="AA17" i="3" s="1"/>
  <c r="AA18" i="3" s="1"/>
  <c r="Z13" i="3"/>
  <c r="Z14" i="3" s="1"/>
  <c r="Z15" i="3" s="1"/>
  <c r="Z16" i="3" s="1"/>
  <c r="Z17" i="3" s="1"/>
  <c r="Z18" i="3" s="1"/>
  <c r="U13" i="3"/>
  <c r="U14" i="3" s="1"/>
  <c r="U15" i="3" s="1"/>
  <c r="U16" i="3" s="1"/>
  <c r="U17" i="3" s="1"/>
  <c r="U18" i="3" s="1"/>
  <c r="T13" i="3"/>
  <c r="T14" i="3" s="1"/>
  <c r="T15" i="3" s="1"/>
  <c r="T16" i="3" s="1"/>
  <c r="T17" i="3" s="1"/>
  <c r="T18" i="3" s="1"/>
  <c r="S13" i="3"/>
  <c r="S14" i="3" s="1"/>
  <c r="S15" i="3" s="1"/>
  <c r="S16" i="3" s="1"/>
  <c r="S17" i="3" s="1"/>
  <c r="S18" i="3" s="1"/>
  <c r="R13" i="3"/>
  <c r="R14" i="3" s="1"/>
  <c r="R15" i="3" s="1"/>
  <c r="R16" i="3" s="1"/>
  <c r="R17" i="3" s="1"/>
  <c r="R18" i="3" s="1"/>
  <c r="Q13" i="3"/>
  <c r="Q14" i="3" s="1"/>
  <c r="Q15" i="3" s="1"/>
  <c r="Q16" i="3" s="1"/>
  <c r="Q17" i="3" s="1"/>
  <c r="Q18" i="3" s="1"/>
  <c r="P13" i="3"/>
  <c r="P14" i="3" s="1"/>
  <c r="P15" i="3" s="1"/>
  <c r="P16" i="3" s="1"/>
  <c r="P17" i="3" s="1"/>
  <c r="P18" i="3" s="1"/>
  <c r="N13" i="3"/>
  <c r="N14" i="3" s="1"/>
  <c r="N15" i="3" s="1"/>
  <c r="N16" i="3" s="1"/>
  <c r="N17" i="3" s="1"/>
  <c r="N18" i="3" s="1"/>
  <c r="M13" i="3"/>
  <c r="M14" i="3" s="1"/>
  <c r="M15" i="3" s="1"/>
  <c r="M16" i="3" s="1"/>
  <c r="M17" i="3" s="1"/>
  <c r="M18" i="3" s="1"/>
  <c r="K13" i="3"/>
  <c r="K14" i="3" s="1"/>
  <c r="K15" i="3" s="1"/>
  <c r="K16" i="3" s="1"/>
  <c r="K17" i="3" s="1"/>
  <c r="K18" i="3" s="1"/>
  <c r="H13" i="3"/>
  <c r="H14" i="3" s="1"/>
  <c r="H15" i="3" s="1"/>
  <c r="H16" i="3" s="1"/>
  <c r="H17" i="3" s="1"/>
  <c r="H18" i="3" s="1"/>
  <c r="G13" i="3"/>
  <c r="G14" i="3" s="1"/>
  <c r="G15" i="3" s="1"/>
  <c r="G16" i="3" s="1"/>
  <c r="G17" i="3" s="1"/>
  <c r="G18" i="3" s="1"/>
  <c r="F13" i="3"/>
  <c r="F14" i="3" s="1"/>
  <c r="F15" i="3" s="1"/>
  <c r="F16" i="3" s="1"/>
  <c r="F17" i="3" s="1"/>
  <c r="F18" i="3" s="1"/>
  <c r="E13" i="3"/>
  <c r="E14" i="3" s="1"/>
  <c r="E15" i="3" s="1"/>
  <c r="E16" i="3" s="1"/>
  <c r="E17" i="3" s="1"/>
  <c r="E18" i="3" s="1"/>
  <c r="D13" i="3"/>
  <c r="D14" i="3" s="1"/>
  <c r="D15" i="3" s="1"/>
  <c r="D16" i="3" s="1"/>
  <c r="D17" i="3" s="1"/>
  <c r="D18" i="3" s="1"/>
  <c r="C13" i="3"/>
  <c r="C14" i="3" s="1"/>
  <c r="C15" i="3" s="1"/>
  <c r="C16" i="3" s="1"/>
  <c r="C17" i="3" s="1"/>
  <c r="C18" i="3" s="1"/>
  <c r="A13" i="3"/>
  <c r="A14" i="3" s="1"/>
  <c r="A15" i="3" s="1"/>
  <c r="A16" i="3" s="1"/>
  <c r="A17" i="3" s="1"/>
  <c r="A18" i="3" s="1"/>
  <c r="AE11" i="3"/>
  <c r="AD11" i="3"/>
  <c r="AC11" i="3"/>
  <c r="AB11" i="3"/>
  <c r="AA11" i="3"/>
  <c r="Z11" i="3"/>
  <c r="U11" i="3"/>
  <c r="T11" i="3"/>
  <c r="N11" i="3"/>
  <c r="M11" i="3"/>
  <c r="H11" i="3"/>
  <c r="G11" i="3"/>
  <c r="F11" i="3"/>
  <c r="E11" i="3"/>
  <c r="D11" i="3"/>
  <c r="C11" i="3"/>
  <c r="A11" i="3"/>
  <c r="AE9" i="3"/>
  <c r="AD9" i="3"/>
  <c r="AC9" i="3"/>
  <c r="AB9" i="3"/>
  <c r="AA9" i="3"/>
  <c r="Z9" i="3"/>
  <c r="U9" i="3"/>
  <c r="T9" i="3"/>
  <c r="S9" i="3"/>
  <c r="R9" i="3"/>
  <c r="Q9" i="3"/>
  <c r="P9" i="3"/>
  <c r="O9" i="3"/>
  <c r="N9" i="3"/>
  <c r="M9" i="3"/>
  <c r="L9" i="3"/>
  <c r="K9" i="3"/>
  <c r="H9" i="3"/>
  <c r="G9" i="3"/>
  <c r="F9" i="3"/>
  <c r="E9" i="3"/>
  <c r="D9" i="3"/>
  <c r="C9" i="3"/>
  <c r="A9" i="3"/>
  <c r="AE5" i="3"/>
  <c r="AE6" i="3" s="1"/>
  <c r="AE7" i="3" s="1"/>
  <c r="AD5" i="3"/>
  <c r="AD6" i="3" s="1"/>
  <c r="AD7" i="3" s="1"/>
  <c r="AC5" i="3"/>
  <c r="AC6" i="3" s="1"/>
  <c r="AC7" i="3" s="1"/>
  <c r="AB5" i="3"/>
  <c r="AB6" i="3" s="1"/>
  <c r="AB7" i="3" s="1"/>
  <c r="AA5" i="3"/>
  <c r="AA6" i="3" s="1"/>
  <c r="AA7" i="3" s="1"/>
  <c r="Z5" i="3"/>
  <c r="Z6" i="3" s="1"/>
  <c r="Z7" i="3" s="1"/>
  <c r="U5" i="3"/>
  <c r="U6" i="3" s="1"/>
  <c r="U7" i="3" s="1"/>
  <c r="T5" i="3"/>
  <c r="T6" i="3" s="1"/>
  <c r="T7" i="3" s="1"/>
  <c r="S5" i="3"/>
  <c r="S6" i="3" s="1"/>
  <c r="S7" i="3" s="1"/>
  <c r="R5" i="3"/>
  <c r="R6" i="3" s="1"/>
  <c r="R7" i="3" s="1"/>
  <c r="Q5" i="3"/>
  <c r="Q6" i="3" s="1"/>
  <c r="Q7" i="3" s="1"/>
  <c r="P5" i="3"/>
  <c r="P6" i="3" s="1"/>
  <c r="P7" i="3" s="1"/>
  <c r="O5" i="3"/>
  <c r="N5" i="3"/>
  <c r="N6" i="3" s="1"/>
  <c r="N7" i="3" s="1"/>
  <c r="H5" i="3"/>
  <c r="H6" i="3" s="1"/>
  <c r="H7" i="3" s="1"/>
  <c r="G5" i="3"/>
  <c r="G6" i="3" s="1"/>
  <c r="G7" i="3" s="1"/>
  <c r="F5" i="3"/>
  <c r="F6" i="3" s="1"/>
  <c r="F7" i="3" s="1"/>
  <c r="E5" i="3"/>
  <c r="E6" i="3" s="1"/>
  <c r="E7" i="3" s="1"/>
  <c r="D5" i="3"/>
  <c r="D6" i="3" s="1"/>
  <c r="D7" i="3" s="1"/>
  <c r="C5" i="3"/>
  <c r="C6" i="3" s="1"/>
  <c r="C7" i="3" s="1"/>
  <c r="A5" i="3"/>
  <c r="A6" i="3" s="1"/>
  <c r="A7" i="3" s="1"/>
  <c r="AE3" i="3"/>
  <c r="AD3" i="3"/>
  <c r="AC3" i="3"/>
  <c r="AB3" i="3"/>
  <c r="T3" i="3"/>
  <c r="S3" i="3"/>
  <c r="R3" i="3"/>
  <c r="Q3" i="3"/>
  <c r="P3" i="3"/>
  <c r="K3" i="3"/>
  <c r="H3" i="3"/>
  <c r="G3" i="3"/>
  <c r="F3" i="3"/>
  <c r="E3" i="3"/>
  <c r="D3" i="3"/>
  <c r="C3" i="3"/>
  <c r="A3"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tc={FB6CD692-F326-4520-A90C-C1C1376486CF}</author>
  </authors>
  <commentList>
    <comment ref="O1" authorId="0" shapeId="0" xr:uid="{D23124CF-FCEA-43A4-9DF1-A8FB95667A20}">
      <text>
        <r>
          <rPr>
            <b/>
            <sz val="9"/>
            <color indexed="81"/>
            <rFont val="Tahoma"/>
            <family val="2"/>
          </rPr>
          <t>Author:</t>
        </r>
        <r>
          <rPr>
            <sz val="9"/>
            <color indexed="81"/>
            <rFont val="Tahoma"/>
            <family val="2"/>
          </rPr>
          <t xml:space="preserve">
when marked as red, the nutrient element is integrated in the FU. 
</t>
        </r>
      </text>
    </comment>
    <comment ref="E2" authorId="0" shapeId="0" xr:uid="{C53B7CFD-55F5-45E3-8B83-05118CD415F8}">
      <text>
        <r>
          <rPr>
            <b/>
            <sz val="9"/>
            <color indexed="81"/>
            <rFont val="Tahoma"/>
            <family val="2"/>
          </rPr>
          <t>Author:</t>
        </r>
        <r>
          <rPr>
            <sz val="9"/>
            <color indexed="81"/>
            <rFont val="Tahoma"/>
            <family val="2"/>
          </rPr>
          <t xml:space="preserve">
substitution data - APOS</t>
        </r>
      </text>
    </comment>
    <comment ref="E8" authorId="0" shapeId="0" xr:uid="{C620D269-2507-4C39-9B07-B725DE060470}">
      <text>
        <r>
          <rPr>
            <b/>
            <sz val="9"/>
            <color indexed="81"/>
            <rFont val="Tahoma"/>
            <family val="2"/>
          </rPr>
          <t>Author:</t>
        </r>
        <r>
          <rPr>
            <sz val="9"/>
            <color indexed="81"/>
            <rFont val="Tahoma"/>
            <family val="2"/>
          </rPr>
          <t xml:space="preserve">
substitution data - APOS
</t>
        </r>
      </text>
    </comment>
    <comment ref="V13" authorId="0" shapeId="0" xr:uid="{C3D26733-37A7-4AAB-AA13-3BF92DD879E4}">
      <text>
        <r>
          <rPr>
            <b/>
            <sz val="9"/>
            <color indexed="81"/>
            <rFont val="Tahoma"/>
            <family val="2"/>
          </rPr>
          <t>Author:</t>
        </r>
        <r>
          <rPr>
            <sz val="9"/>
            <color indexed="81"/>
            <rFont val="Tahoma"/>
            <family val="2"/>
          </rPr>
          <t xml:space="preserve">
Only for N, unknown for P and K</t>
        </r>
      </text>
    </comment>
    <comment ref="V19" authorId="0" shapeId="0" xr:uid="{AFA99778-3D10-4624-BBF0-C8A6397D35D4}">
      <text>
        <r>
          <rPr>
            <b/>
            <sz val="9"/>
            <color indexed="81"/>
            <rFont val="Tahoma"/>
            <family val="2"/>
          </rPr>
          <t>Author:</t>
        </r>
        <r>
          <rPr>
            <sz val="9"/>
            <color indexed="81"/>
            <rFont val="Tahoma"/>
            <family val="2"/>
          </rPr>
          <t xml:space="preserve">
Applied a fixed number.</t>
        </r>
      </text>
    </comment>
    <comment ref="O22" authorId="0" shapeId="0" xr:uid="{280B550C-CFB9-4C76-94D1-B55BCF091E87}">
      <text>
        <r>
          <rPr>
            <b/>
            <sz val="9"/>
            <color indexed="81"/>
            <rFont val="Tahoma"/>
            <family val="2"/>
          </rPr>
          <t>Author:</t>
        </r>
        <r>
          <rPr>
            <sz val="9"/>
            <color indexed="81"/>
            <rFont val="Tahoma"/>
            <family val="2"/>
          </rPr>
          <t xml:space="preserve">
Compare recycled P fertilizer with TSP, so the N in the recycled struvite and sludge is substitute. </t>
        </r>
      </text>
    </comment>
    <comment ref="U33" authorId="0" shapeId="0" xr:uid="{8ACC2DB5-B2AA-4FE4-B649-0FC06F586D04}">
      <text>
        <r>
          <rPr>
            <b/>
            <sz val="9"/>
            <color indexed="81"/>
            <rFont val="Tahoma"/>
            <family val="2"/>
          </rPr>
          <t>Author:</t>
        </r>
        <r>
          <rPr>
            <sz val="9"/>
            <color indexed="81"/>
            <rFont val="Tahoma"/>
            <family val="2"/>
          </rPr>
          <t xml:space="preserve">
Plant nutrient uptake (NPU) and plant nutrient requirement (PNR)to determine the demand. Over-application is included for substitution. </t>
        </r>
      </text>
    </comment>
    <comment ref="W48" authorId="0" shapeId="0" xr:uid="{E4CAFC95-7CE8-4513-BB53-3F829970B675}">
      <text>
        <r>
          <rPr>
            <b/>
            <sz val="9"/>
            <color indexed="81"/>
            <rFont val="Tahoma"/>
            <family val="2"/>
          </rPr>
          <t>Author:</t>
        </r>
        <r>
          <rPr>
            <sz val="9"/>
            <color indexed="81"/>
            <rFont val="Tahoma"/>
            <family val="2"/>
          </rPr>
          <t xml:space="preserve">
Solubility
</t>
        </r>
      </text>
    </comment>
    <comment ref="E52" authorId="0" shapeId="0" xr:uid="{5D9B5370-3407-4FB7-9D4D-0F4E159DFF6D}">
      <text>
        <r>
          <rPr>
            <b/>
            <sz val="9"/>
            <color indexed="81"/>
            <rFont val="Tahoma"/>
            <family val="2"/>
          </rPr>
          <t>Author:</t>
        </r>
        <r>
          <rPr>
            <sz val="9"/>
            <color indexed="81"/>
            <rFont val="Tahoma"/>
            <family val="2"/>
          </rPr>
          <t xml:space="preserve">
electricity using UK mix
</t>
        </r>
      </text>
    </comment>
    <comment ref="E58" authorId="0" shapeId="0" xr:uid="{6E708058-521F-45E7-9462-3666D02BA17A}">
      <text>
        <r>
          <rPr>
            <b/>
            <sz val="9"/>
            <color indexed="81"/>
            <rFont val="Tahoma"/>
            <family val="2"/>
          </rPr>
          <t>Author:</t>
        </r>
        <r>
          <rPr>
            <sz val="9"/>
            <color indexed="81"/>
            <rFont val="Tahoma"/>
            <family val="2"/>
          </rPr>
          <t xml:space="preserve">
electricity average</t>
        </r>
      </text>
    </comment>
    <comment ref="E63" authorId="0" shapeId="0" xr:uid="{A2DE4665-BFB3-431C-B4E0-41554DB508E3}">
      <text>
        <r>
          <rPr>
            <b/>
            <sz val="9"/>
            <color indexed="81"/>
            <rFont val="Tahoma"/>
            <family val="2"/>
          </rPr>
          <t>Author:</t>
        </r>
        <r>
          <rPr>
            <sz val="9"/>
            <color indexed="81"/>
            <rFont val="Tahoma"/>
            <family val="2"/>
          </rPr>
          <t xml:space="preserve">
propose a clca study as future research</t>
        </r>
      </text>
    </comment>
    <comment ref="V66" authorId="0" shapeId="0" xr:uid="{2A45C3B5-61D0-4B49-9B22-F83782B3EC22}">
      <text>
        <r>
          <rPr>
            <b/>
            <sz val="9"/>
            <color indexed="81"/>
            <rFont val="Tahoma"/>
            <family val="2"/>
          </rPr>
          <t>Author:</t>
        </r>
        <r>
          <rPr>
            <sz val="9"/>
            <color indexed="81"/>
            <rFont val="Tahoma"/>
            <family val="2"/>
          </rPr>
          <t xml:space="preserve">
applied a fixed number
</t>
        </r>
      </text>
    </comment>
    <comment ref="E70" authorId="0" shapeId="0" xr:uid="{D6BEC187-465D-44C5-A7F8-F1006EC34B6D}">
      <text>
        <r>
          <rPr>
            <b/>
            <sz val="9"/>
            <color indexed="81"/>
            <rFont val="Tahoma"/>
            <family val="2"/>
          </rPr>
          <t>Author:</t>
        </r>
        <r>
          <rPr>
            <sz val="9"/>
            <color indexed="81"/>
            <rFont val="Tahoma"/>
            <family val="2"/>
          </rPr>
          <t xml:space="preserve">
cut-off database from Ecoinvent</t>
        </r>
      </text>
    </comment>
    <comment ref="E73" authorId="0" shapeId="0" xr:uid="{C9BEE03F-AE61-4DDA-A428-8043A0C4EB65}">
      <text>
        <r>
          <rPr>
            <b/>
            <sz val="9"/>
            <color indexed="81"/>
            <rFont val="Tahoma"/>
            <family val="2"/>
          </rPr>
          <t>Author:</t>
        </r>
        <r>
          <rPr>
            <sz val="9"/>
            <color indexed="81"/>
            <rFont val="Tahoma"/>
            <family val="2"/>
          </rPr>
          <t xml:space="preserve">
"capture only a snapshot in time, conveying the current developments
and providing an overview of the principles and the potential magnitude of their ecological consequences"</t>
        </r>
      </text>
    </comment>
    <comment ref="E91" authorId="0" shapeId="0" xr:uid="{221F2B1A-3758-4CF6-AE1A-2ACFF4FE368D}">
      <text>
        <r>
          <rPr>
            <b/>
            <sz val="9"/>
            <color indexed="81"/>
            <rFont val="Tahoma"/>
            <family val="2"/>
          </rPr>
          <t>Author:</t>
        </r>
        <r>
          <rPr>
            <sz val="9"/>
            <color indexed="81"/>
            <rFont val="Tahoma"/>
            <family val="2"/>
          </rPr>
          <t xml:space="preserve">
average data</t>
        </r>
      </text>
    </comment>
    <comment ref="E93" authorId="0" shapeId="0" xr:uid="{BB284D8C-6DC7-4114-8486-0A6C3959AFBB}">
      <text>
        <r>
          <rPr>
            <b/>
            <sz val="9"/>
            <color indexed="81"/>
            <rFont val="Tahoma"/>
            <family val="2"/>
          </rPr>
          <t>Author:</t>
        </r>
        <r>
          <rPr>
            <sz val="9"/>
            <color indexed="81"/>
            <rFont val="Tahoma"/>
            <family val="2"/>
          </rPr>
          <t xml:space="preserve">
cut-off database</t>
        </r>
      </text>
    </comment>
    <comment ref="T93" authorId="0" shapeId="0" xr:uid="{5CA2C12F-814C-489C-9418-6882B3C47164}">
      <text>
        <r>
          <rPr>
            <b/>
            <sz val="9"/>
            <color indexed="81"/>
            <rFont val="Tahoma"/>
            <family val="2"/>
          </rPr>
          <t>Author:</t>
        </r>
        <r>
          <rPr>
            <sz val="9"/>
            <color indexed="81"/>
            <rFont val="Tahoma"/>
            <family val="2"/>
          </rPr>
          <t xml:space="preserve">
The chemical removed P is considered not plant available. Therefore, the substitution rate of P is calculated based on the biological removed P.</t>
        </r>
      </text>
    </comment>
    <comment ref="E107" authorId="0" shapeId="0" xr:uid="{9B02D891-3AC2-4686-9A20-851D2F863751}">
      <text>
        <r>
          <rPr>
            <b/>
            <sz val="9"/>
            <color indexed="81"/>
            <rFont val="Tahoma"/>
            <family val="2"/>
          </rPr>
          <t>Author:</t>
        </r>
        <r>
          <rPr>
            <sz val="9"/>
            <color indexed="81"/>
            <rFont val="Tahoma"/>
            <family val="2"/>
          </rPr>
          <t xml:space="preserve">
change-oriented
</t>
        </r>
      </text>
    </comment>
    <comment ref="T112" authorId="0" shapeId="0" xr:uid="{EEFCB9AB-874C-4B47-8A2F-C0BAF344B755}">
      <text>
        <r>
          <rPr>
            <b/>
            <sz val="9"/>
            <color indexed="81"/>
            <rFont val="Tahoma"/>
            <family val="2"/>
          </rPr>
          <t>Author:</t>
        </r>
        <r>
          <rPr>
            <sz val="9"/>
            <color indexed="81"/>
            <rFont val="Tahoma"/>
            <family val="2"/>
          </rPr>
          <t xml:space="preserve">
The N and P in the peat is also subtracted with the plant availability of 30% and 70%, respectively. 
The replacement is firstly calculated base on the N-P fertilizer. The excess of N or P is than calculated by the N or P fertilizer alone. </t>
        </r>
      </text>
    </comment>
    <comment ref="E114" authorId="0" shapeId="0" xr:uid="{0A131EF4-8B6B-442A-A277-F0CA3CD4A147}">
      <text>
        <r>
          <rPr>
            <b/>
            <sz val="9"/>
            <color indexed="81"/>
            <rFont val="Tahoma"/>
            <family val="2"/>
          </rPr>
          <t>Author:</t>
        </r>
        <r>
          <rPr>
            <sz val="9"/>
            <color indexed="81"/>
            <rFont val="Tahoma"/>
            <family val="2"/>
          </rPr>
          <t xml:space="preserve">
substituted fertilizer modelled with average European production data</t>
        </r>
      </text>
    </comment>
    <comment ref="E117" authorId="0" shapeId="0" xr:uid="{5AAAB0A7-D6A6-40EC-AFC1-BA2CA17C66B6}">
      <text>
        <r>
          <rPr>
            <b/>
            <sz val="9"/>
            <color indexed="81"/>
            <rFont val="Tahoma"/>
            <family val="2"/>
          </rPr>
          <t>Author:</t>
        </r>
        <r>
          <rPr>
            <sz val="9"/>
            <color indexed="81"/>
            <rFont val="Tahoma"/>
            <family val="2"/>
          </rPr>
          <t xml:space="preserve">
stated in Part I (goal and scope, and inventory)</t>
        </r>
      </text>
    </comment>
    <comment ref="W119" authorId="0" shapeId="0" xr:uid="{4C64F938-75D7-4840-921D-54EF57D77D13}">
      <text>
        <r>
          <rPr>
            <b/>
            <sz val="9"/>
            <color indexed="81"/>
            <rFont val="Tahoma"/>
            <family val="2"/>
          </rPr>
          <t>Author:</t>
        </r>
        <r>
          <rPr>
            <sz val="9"/>
            <color indexed="81"/>
            <rFont val="Tahoma"/>
            <family val="2"/>
          </rPr>
          <t xml:space="preserve">
Solubility
</t>
        </r>
      </text>
    </comment>
    <comment ref="E122" authorId="0" shapeId="0" xr:uid="{B2BCF88B-5214-47D6-BCF8-3BCBE8DEE08E}">
      <text>
        <r>
          <rPr>
            <b/>
            <sz val="9"/>
            <color indexed="81"/>
            <rFont val="Tahoma"/>
            <family val="2"/>
          </rPr>
          <t>Author:</t>
        </r>
        <r>
          <rPr>
            <sz val="9"/>
            <color indexed="81"/>
            <rFont val="Tahoma"/>
            <family val="2"/>
          </rPr>
          <t xml:space="preserve">
average data</t>
        </r>
      </text>
    </comment>
    <comment ref="V124" authorId="0" shapeId="0" xr:uid="{96F6B0BA-5388-47E5-A279-99BC751ADE01}">
      <text>
        <r>
          <rPr>
            <b/>
            <sz val="9"/>
            <color indexed="81"/>
            <rFont val="Tahoma"/>
            <family val="2"/>
          </rPr>
          <t>Author:</t>
        </r>
        <r>
          <rPr>
            <sz val="9"/>
            <color indexed="81"/>
            <rFont val="Tahoma"/>
            <family val="2"/>
          </rPr>
          <t xml:space="preserve">
Applied a fixed number
</t>
        </r>
      </text>
    </comment>
    <comment ref="E140" authorId="0" shapeId="0" xr:uid="{CA26768F-9F12-489C-B803-0A0547C38E40}">
      <text>
        <r>
          <rPr>
            <b/>
            <sz val="9"/>
            <color indexed="81"/>
            <rFont val="Tahoma"/>
            <family val="2"/>
          </rPr>
          <t>Author:</t>
        </r>
        <r>
          <rPr>
            <sz val="9"/>
            <color indexed="81"/>
            <rFont val="Tahoma"/>
            <family val="2"/>
          </rPr>
          <t xml:space="preserve">
avoided burden of landfill</t>
        </r>
      </text>
    </comment>
    <comment ref="E145" authorId="0" shapeId="0" xr:uid="{700D18D4-0CBD-43B8-A199-9A5B95B9A7E9}">
      <text>
        <r>
          <rPr>
            <b/>
            <sz val="9"/>
            <color indexed="81"/>
            <rFont val="Tahoma"/>
            <family val="2"/>
          </rPr>
          <t>Author:</t>
        </r>
        <r>
          <rPr>
            <sz val="9"/>
            <color indexed="81"/>
            <rFont val="Tahoma"/>
            <family val="2"/>
          </rPr>
          <t xml:space="preserve">
avoided burden of landfill and WTE treatment</t>
        </r>
      </text>
    </comment>
    <comment ref="E157" authorId="0" shapeId="0" xr:uid="{F9FD8F35-7A51-41C3-8AFB-085DA2C28FC6}">
      <text>
        <r>
          <rPr>
            <b/>
            <sz val="9"/>
            <color indexed="81"/>
            <rFont val="Tahoma"/>
            <family val="2"/>
          </rPr>
          <t>Author:</t>
        </r>
        <r>
          <rPr>
            <sz val="9"/>
            <color indexed="81"/>
            <rFont val="Tahoma"/>
            <family val="2"/>
          </rPr>
          <t xml:space="preserve">
avoided landfill
</t>
        </r>
      </text>
    </comment>
    <comment ref="E160" authorId="0" shapeId="0" xr:uid="{51C7932C-93FF-4C29-8122-1BE1CE5EEB4E}">
      <text>
        <r>
          <rPr>
            <b/>
            <sz val="9"/>
            <color indexed="81"/>
            <rFont val="Tahoma"/>
            <family val="2"/>
          </rPr>
          <t>Author:</t>
        </r>
        <r>
          <rPr>
            <sz val="9"/>
            <color indexed="81"/>
            <rFont val="Tahoma"/>
            <family val="2"/>
          </rPr>
          <t xml:space="preserve">
electricity substitution using India grid mix</t>
        </r>
      </text>
    </comment>
    <comment ref="E166" authorId="0" shapeId="0" xr:uid="{ABA7A0B6-EA91-48C9-9F4E-E02E49E7C492}">
      <text>
        <r>
          <rPr>
            <b/>
            <sz val="9"/>
            <color indexed="81"/>
            <rFont val="Tahoma"/>
            <family val="2"/>
          </rPr>
          <t>Author:</t>
        </r>
        <r>
          <rPr>
            <sz val="9"/>
            <color indexed="81"/>
            <rFont val="Tahoma"/>
            <family val="2"/>
          </rPr>
          <t xml:space="preserve">
background APOS database</t>
        </r>
      </text>
    </comment>
    <comment ref="E169" authorId="0" shapeId="0" xr:uid="{DDC69268-5B18-4E08-9EFB-A6F9F5E307AD}">
      <text>
        <r>
          <rPr>
            <b/>
            <sz val="9"/>
            <color indexed="81"/>
            <rFont val="Tahoma"/>
            <family val="2"/>
          </rPr>
          <t>Author:</t>
        </r>
        <r>
          <rPr>
            <sz val="9"/>
            <color indexed="81"/>
            <rFont val="Tahoma"/>
            <family val="2"/>
          </rPr>
          <t xml:space="preserve">
comparing ALCA and CLCA results 
</t>
        </r>
      </text>
    </comment>
    <comment ref="E170" authorId="0" shapeId="0" xr:uid="{1A1D9EAF-3DF5-4382-9A01-797474DCCFEB}">
      <text>
        <r>
          <rPr>
            <b/>
            <sz val="9"/>
            <color indexed="81"/>
            <rFont val="Tahoma"/>
            <family val="2"/>
          </rPr>
          <t>Author:</t>
        </r>
        <r>
          <rPr>
            <sz val="9"/>
            <color indexed="81"/>
            <rFont val="Tahoma"/>
            <family val="2"/>
          </rPr>
          <t xml:space="preserve">
electricity grid mix</t>
        </r>
      </text>
    </comment>
    <comment ref="E171" authorId="0" shapeId="0" xr:uid="{591A8933-769E-4921-824C-FE3D4FE7549F}">
      <text>
        <r>
          <rPr>
            <b/>
            <sz val="9"/>
            <color indexed="81"/>
            <rFont val="Tahoma"/>
            <family val="2"/>
          </rPr>
          <t>Author:</t>
        </r>
        <r>
          <rPr>
            <sz val="9"/>
            <color indexed="81"/>
            <rFont val="Tahoma"/>
            <family val="2"/>
          </rPr>
          <t xml:space="preserve">
average avoided electricity
</t>
        </r>
      </text>
    </comment>
    <comment ref="E172" authorId="0" shapeId="0" xr:uid="{82EE32FF-64F6-44D2-BE10-DA53C2DA00D9}">
      <text>
        <r>
          <rPr>
            <b/>
            <sz val="9"/>
            <color indexed="81"/>
            <rFont val="Tahoma"/>
            <family val="2"/>
          </rPr>
          <t>Author:</t>
        </r>
        <r>
          <rPr>
            <sz val="9"/>
            <color indexed="81"/>
            <rFont val="Tahoma"/>
            <family val="2"/>
          </rPr>
          <t xml:space="preserve">
assumed from used data type, situation A</t>
        </r>
      </text>
    </comment>
    <comment ref="E178" authorId="0" shapeId="0" xr:uid="{68A5AEB1-053F-49F1-9207-CAF9939CFEC8}">
      <text>
        <r>
          <rPr>
            <b/>
            <sz val="9"/>
            <color indexed="81"/>
            <rFont val="Tahoma"/>
            <family val="2"/>
          </rPr>
          <t>Author:</t>
        </r>
        <r>
          <rPr>
            <sz val="9"/>
            <color indexed="81"/>
            <rFont val="Tahoma"/>
            <family val="2"/>
          </rPr>
          <t xml:space="preserve">
using gabi database, credit the system for avoided waste management</t>
        </r>
      </text>
    </comment>
    <comment ref="E181" authorId="0" shapeId="0" xr:uid="{0128A3EF-B767-4B71-B319-7235CD4F6C32}">
      <text>
        <r>
          <rPr>
            <b/>
            <sz val="9"/>
            <color indexed="81"/>
            <rFont val="Tahoma"/>
            <family val="2"/>
          </rPr>
          <t>Author:</t>
        </r>
        <r>
          <rPr>
            <sz val="9"/>
            <color indexed="81"/>
            <rFont val="Tahoma"/>
            <family val="2"/>
          </rPr>
          <t xml:space="preserve">
data type - market mix
</t>
        </r>
      </text>
    </comment>
    <comment ref="E187" authorId="0" shapeId="0" xr:uid="{71054438-6AEC-4C18-A7C3-05471E93CAFA}">
      <text>
        <r>
          <rPr>
            <b/>
            <sz val="9"/>
            <color indexed="81"/>
            <rFont val="Tahoma"/>
            <family val="2"/>
          </rPr>
          <t>Author:</t>
        </r>
        <r>
          <rPr>
            <sz val="9"/>
            <color indexed="81"/>
            <rFont val="Tahoma"/>
            <family val="2"/>
          </rPr>
          <t xml:space="preserve">
data type, average mix</t>
        </r>
      </text>
    </comment>
    <comment ref="E188" authorId="0" shapeId="0" xr:uid="{012FA6E1-2168-49BE-AF97-BE5D381C0272}">
      <text>
        <r>
          <rPr>
            <b/>
            <sz val="9"/>
            <color indexed="81"/>
            <rFont val="Tahoma"/>
            <family val="2"/>
          </rPr>
          <t>Author:</t>
        </r>
        <r>
          <rPr>
            <sz val="9"/>
            <color indexed="81"/>
            <rFont val="Tahoma"/>
            <family val="2"/>
          </rPr>
          <t xml:space="preserve">
electricity with French mix</t>
        </r>
      </text>
    </comment>
    <comment ref="E206" authorId="0" shapeId="0" xr:uid="{F2E2F88F-6DA3-4080-8249-16DA88CA4714}">
      <text>
        <r>
          <rPr>
            <b/>
            <sz val="9"/>
            <color indexed="81"/>
            <rFont val="Tahoma"/>
            <family val="2"/>
          </rPr>
          <t>Author:</t>
        </r>
        <r>
          <rPr>
            <sz val="9"/>
            <color indexed="81"/>
            <rFont val="Tahoma"/>
            <family val="2"/>
          </rPr>
          <t xml:space="preserve">
avoided landfilling</t>
        </r>
      </text>
    </comment>
    <comment ref="E211" authorId="0" shapeId="0" xr:uid="{10B5C178-2D64-4120-9F60-020328CDEB13}">
      <text>
        <r>
          <rPr>
            <b/>
            <sz val="9"/>
            <color indexed="81"/>
            <rFont val="Tahoma"/>
            <family val="2"/>
          </rPr>
          <t>Author:</t>
        </r>
        <r>
          <rPr>
            <sz val="9"/>
            <color indexed="81"/>
            <rFont val="Tahoma"/>
            <family val="2"/>
          </rPr>
          <t xml:space="preserve">
mentioned in sensitivity analysis
</t>
        </r>
      </text>
    </comment>
    <comment ref="E216" authorId="0" shapeId="0" xr:uid="{1D248A93-289A-4B25-AD3B-E58AAA7413CE}">
      <text>
        <r>
          <rPr>
            <b/>
            <sz val="9"/>
            <color indexed="81"/>
            <rFont val="Tahoma"/>
            <family val="2"/>
          </rPr>
          <t>Author:</t>
        </r>
        <r>
          <rPr>
            <sz val="9"/>
            <color indexed="81"/>
            <rFont val="Tahoma"/>
            <family val="2"/>
          </rPr>
          <t xml:space="preserve">
data type, average mix</t>
        </r>
      </text>
    </comment>
    <comment ref="P223" authorId="1" shapeId="0" xr:uid="{FB6CD692-F326-4520-A90C-C1C1376486CF}">
      <text>
        <t xml:space="preserve">[Threaded comment]
Your version of Excel allows you to read this threaded comment; however, any edits to it will get removed if the file is opened in a newer version of Excel. Learn more: https://go.microsoft.com/fwlink/?linkid=870924
Comment:
    Due to the FU, only nitrogen fertilizer was substituted. </t>
      </text>
    </comment>
  </commentList>
</comments>
</file>

<file path=xl/sharedStrings.xml><?xml version="1.0" encoding="utf-8"?>
<sst xmlns="http://schemas.openxmlformats.org/spreadsheetml/2006/main" count="4283" uniqueCount="2150">
  <si>
    <t>Category</t>
  </si>
  <si>
    <t>Web of science</t>
  </si>
  <si>
    <t>Scopus</t>
  </si>
  <si>
    <t xml:space="preserve">Total </t>
  </si>
  <si>
    <t>/</t>
  </si>
  <si>
    <t>Duplicates</t>
  </si>
  <si>
    <t>Allocation</t>
  </si>
  <si>
    <t>Cut-off</t>
  </si>
  <si>
    <t>No nutrient substitution</t>
  </si>
  <si>
    <t>Not an LCA case study</t>
  </si>
  <si>
    <t>Substitution methods investigation</t>
  </si>
  <si>
    <t>System expansion</t>
  </si>
  <si>
    <t xml:space="preserve">Topic irrelevent </t>
  </si>
  <si>
    <t>Language</t>
  </si>
  <si>
    <t>Remains</t>
  </si>
  <si>
    <t>Number</t>
  </si>
  <si>
    <t xml:space="preserve">Title </t>
  </si>
  <si>
    <t>Year</t>
  </si>
  <si>
    <t>Primary Objective</t>
  </si>
  <si>
    <t xml:space="preserve">Relevant practice </t>
  </si>
  <si>
    <t xml:space="preserve">Name of the 
technology/ process </t>
  </si>
  <si>
    <t>FU</t>
  </si>
  <si>
    <t>Location</t>
  </si>
  <si>
    <t>Type</t>
  </si>
  <si>
    <t>Substitution level</t>
  </si>
  <si>
    <t>Use on Land emission replacement</t>
  </si>
  <si>
    <t>Sena, M; Seib, M; Noguera, DR; Hicks, A</t>
  </si>
  <si>
    <t>Environmental impacts of phosphorus recovery through struvite precipitation in wastewater treatment</t>
  </si>
  <si>
    <t>ALCA (inex.)</t>
  </si>
  <si>
    <t xml:space="preserve">Nutrient recycling from WWTP </t>
  </si>
  <si>
    <t>AD</t>
  </si>
  <si>
    <t>Wastewater</t>
  </si>
  <si>
    <t xml:space="preserve">Biosolids
</t>
  </si>
  <si>
    <t>70%
50%</t>
  </si>
  <si>
    <t>Lundin et al. (2000)</t>
  </si>
  <si>
    <t>N
P</t>
  </si>
  <si>
    <t xml:space="preserve">N fertilizer
P fertilizer </t>
  </si>
  <si>
    <t xml:space="preserve">UAN (Urea ammonium nitrate)
TSP (Triple superphosphate)
</t>
  </si>
  <si>
    <t>Ecoinvent</t>
  </si>
  <si>
    <t xml:space="preserve">Nutrient </t>
  </si>
  <si>
    <t>PNA</t>
  </si>
  <si>
    <t>Yes</t>
  </si>
  <si>
    <t>No</t>
  </si>
  <si>
    <t>Dual:
Per cubic meter of wastewater treated
+
per kg of struvite recovered</t>
  </si>
  <si>
    <t>U.S.</t>
  </si>
  <si>
    <t>Ostara Pearl</t>
  </si>
  <si>
    <t>Struvite precipitation from the P releasing treatment of the sludge</t>
  </si>
  <si>
    <t xml:space="preserve">Struvite </t>
  </si>
  <si>
    <t>As commercial fertilizer (inex.)</t>
  </si>
  <si>
    <t>Ostara Nutrient Recovery Technologies Inc., n.d.</t>
  </si>
  <si>
    <t>Struvite offset amount</t>
  </si>
  <si>
    <t>Jiang, Y; Zhang, YZ; Wang, S; Wang, ZZ; Liu, YC; Hu, ZH; Zhan, XM</t>
  </si>
  <si>
    <t>Improved environmental sustainability and bioenergy recovery through pig manure and food waste on-farm co-digestion in Ireland</t>
  </si>
  <si>
    <t>?</t>
  </si>
  <si>
    <t xml:space="preserve">Integrated biowastes management </t>
  </si>
  <si>
    <t xml:space="preserve">ACoD </t>
  </si>
  <si>
    <t xml:space="preserve">Co-digestion of food waste and pig manure </t>
  </si>
  <si>
    <t>Food waste
Pig manure</t>
  </si>
  <si>
    <t>Digestate</t>
  </si>
  <si>
    <t xml:space="preserve">N: 43%
</t>
  </si>
  <si>
    <t>N
P
K</t>
  </si>
  <si>
    <t>N fertilizer
P fertilizer  
K fertilizer</t>
  </si>
  <si>
    <t xml:space="preserve">Ecoinvent </t>
  </si>
  <si>
    <t>Ireland</t>
  </si>
  <si>
    <t>Mono-digestion of food waste</t>
  </si>
  <si>
    <t>Food waste</t>
  </si>
  <si>
    <t>N: 32%</t>
  </si>
  <si>
    <t>Direct land application of pig manure</t>
  </si>
  <si>
    <t>Pig manure</t>
  </si>
  <si>
    <t>N: 45%</t>
  </si>
  <si>
    <t>Composting</t>
  </si>
  <si>
    <t xml:space="preserve">Composting of food waste </t>
  </si>
  <si>
    <t>Compost</t>
  </si>
  <si>
    <t>N: 44%</t>
  </si>
  <si>
    <t>Temizel-Sekeryan, S; Wu, F; Hicks, AL</t>
  </si>
  <si>
    <t>Life Cycle Assessment of Struvite Precipitation from Anaerobically Digested Dairy Manure: A Wisconsin Perspective</t>
  </si>
  <si>
    <t xml:space="preserve">ALCA (inex.)
</t>
  </si>
  <si>
    <t>Nutrient recycling from cow manure</t>
  </si>
  <si>
    <t>Struvite precipitation</t>
  </si>
  <si>
    <t xml:space="preserve">Bench-scale: The liquid phase from the anaerobic digested dairy cow manure used for the struvite precipitation. </t>
  </si>
  <si>
    <t xml:space="preserve">Liquid fraction of digested cow manure </t>
  </si>
  <si>
    <t>UAN (Urea ammonium nitrate)
TSP (Triple superphosphate)</t>
  </si>
  <si>
    <t>N: 15.6%
P: 58.3%</t>
  </si>
  <si>
    <t xml:space="preserve">Amini 2014; Sena 2019; 
Ostara Nutrient Recovery Technologies Inc. 2019
</t>
  </si>
  <si>
    <t>Dual: 
1kg of AD‐L‐dairy manure treated
+
1 kg of struvite produced
from the anaerobically digested dairy cow manure input.</t>
  </si>
  <si>
    <t>Farm-scale</t>
  </si>
  <si>
    <t>Nordahl, SL; Devkota, JP; Amirebrahimi, J; Smith, SJ; Breunig, HM; Preble, CV; Satchwell, AJ; Jin, L; Brown, NJ; Kirchstetter, TW; Scown, CD</t>
  </si>
  <si>
    <t>Life-Cycle Greenhouse Gas Emissions and Human Health Trade-Offs of Organic Waste Management Strategies</t>
  </si>
  <si>
    <t>Life cycle thinking based study</t>
  </si>
  <si>
    <t xml:space="preserve">Organic waste management </t>
  </si>
  <si>
    <t>Composting of raw organic waste or digestate</t>
  </si>
  <si>
    <t>N</t>
  </si>
  <si>
    <t xml:space="preserve">N fertilizer </t>
  </si>
  <si>
    <t xml:space="preserve">Urea </t>
  </si>
  <si>
    <t>Wang, M. 2008</t>
  </si>
  <si>
    <t>Torres-Climent, A. et al., 2015 
Sullivan, D.M., et al., 2015</t>
  </si>
  <si>
    <t xml:space="preserve">1 wet ton of mixed organic waste processed </t>
  </si>
  <si>
    <t xml:space="preserve">AD of organic waste and the digestate is used for land application. </t>
  </si>
  <si>
    <t xml:space="preserve">Food waste </t>
  </si>
  <si>
    <t>Bora, RR; Lei, M; Tester, JW; Lehmann, J; You, FQ</t>
  </si>
  <si>
    <t>Life Cycle Assessment and Technoeconomic Analysis of Thermochemical Conversion Technologies Applied to Poultry Litter with Energy and Nutrient Recovery</t>
  </si>
  <si>
    <t>Direct land application</t>
  </si>
  <si>
    <t xml:space="preserve">Reference - direct land application </t>
  </si>
  <si>
    <t xml:space="preserve">N  fertilizer 
K2O  fertilizer 
P2O5 fertilizer </t>
  </si>
  <si>
    <t>Nutrient</t>
  </si>
  <si>
    <t>The management of 1000 kg of fresh or wet poultry litter with a 25% w/w moisture content (proportion given on a wet basis)</t>
  </si>
  <si>
    <t xml:space="preserve">Slow/fast pyrolysis </t>
  </si>
  <si>
    <t xml:space="preserve">Slow/ fast pyrolysis of the poultry litter. The product biochar is used in land application to replace fertilizer. </t>
  </si>
  <si>
    <t>Biochar</t>
  </si>
  <si>
    <t xml:space="preserve">(N: save up by fertilizer improvement effect)
P 
K
</t>
  </si>
  <si>
    <t>N2O saving compared to commercial fertilizer</t>
  </si>
  <si>
    <t xml:space="preserve">Gasification </t>
  </si>
  <si>
    <t xml:space="preserve">Gasification of the poultry feedstock. Produced biochar is for the land application. </t>
  </si>
  <si>
    <t>Hydrothermal carbonization (HTC)</t>
  </si>
  <si>
    <t>HTC - land application of hydrochar and digestate</t>
  </si>
  <si>
    <t>Hydrochar</t>
  </si>
  <si>
    <t xml:space="preserve">Hydrothermal liquefaction </t>
  </si>
  <si>
    <t xml:space="preserve">HTL technology to treat the poultry litter and land application of hydrochar. </t>
  </si>
  <si>
    <t xml:space="preserve">Supercritical water gasification </t>
  </si>
  <si>
    <t xml:space="preserve">SCWG  to treat the poultry litter and land application of hydrochar. </t>
  </si>
  <si>
    <t>Hydrothermal treatment
+
AD</t>
  </si>
  <si>
    <t xml:space="preserve">Hydrothermal technologies (HTC/HTL/SCWG) to treat the poultry litter. The aqueous phase from the treatment is further directed to the AD. The digestate is used as fertilizer.  </t>
  </si>
  <si>
    <t>Tarpani, RRZ; Alfonsin, C; Hospido, A; Azapagic, A</t>
  </si>
  <si>
    <t>Life cycle environmental impacts of sewage sludge treatment methods for resource recovery considering ecotoxicity of heavy metals and pharmaceutical and personal care products</t>
  </si>
  <si>
    <t xml:space="preserve">Technology investigation for sludge treatment </t>
  </si>
  <si>
    <t xml:space="preserve">AD of the sludge and the digestate is used as fertilizer. </t>
  </si>
  <si>
    <t>Sludge</t>
  </si>
  <si>
    <t>N-P-K 15-15-15</t>
  </si>
  <si>
    <t xml:space="preserve">Product </t>
  </si>
  <si>
    <t xml:space="preserve">0/50/100 kg fertilizer per 1000 kg DM </t>
  </si>
  <si>
    <t>Hospido et al., 2015</t>
  </si>
  <si>
    <t>Three substitution rate</t>
  </si>
  <si>
    <t>The treatment of 1000 kg of thickened sludge on a dry matter basis (sludge dry solids mass)</t>
  </si>
  <si>
    <t>UK</t>
  </si>
  <si>
    <t xml:space="preserve">Composting of the sludge and the compost is used as fertilizer. </t>
  </si>
  <si>
    <t>van Zelm, R; da Motta, RDS; Lam, WY; Menkveld, W; Broeders, E</t>
  </si>
  <si>
    <t>Life cycle assessment of side stream removal and recovery of nitrogen from wastewater treatment plants</t>
  </si>
  <si>
    <t xml:space="preserve">ALCA
</t>
  </si>
  <si>
    <t>Technology investigation on side stream N removal in WWTP</t>
  </si>
  <si>
    <t>Nijhuis Ammonia Recovery system (AECO-NAR)</t>
  </si>
  <si>
    <t xml:space="preserve">recover N rich side stream anaerobic digestate supernatant </t>
  </si>
  <si>
    <t>Ammonium sulfate</t>
  </si>
  <si>
    <t>N fertilizer</t>
  </si>
  <si>
    <t>Ammonium sulfate (same product)</t>
  </si>
  <si>
    <t>To replace different production instead of market mix dataset</t>
  </si>
  <si>
    <t>The treatment of one kg of total dissolved nitrogen inflow</t>
  </si>
  <si>
    <t>Netherlands</t>
  </si>
  <si>
    <t>Pradel, M; Lippi, M; Daumer, ML; Aissani, L</t>
  </si>
  <si>
    <t>Environmental performances of production and land application of sludge-based phosphate fertilizer-a life cycle assessment case study</t>
  </si>
  <si>
    <t xml:space="preserve">Nutrient recycling as alternative to fertilizer   </t>
  </si>
  <si>
    <t>BioAcid</t>
  </si>
  <si>
    <t xml:space="preserve">Sludge </t>
  </si>
  <si>
    <t>Struvite 65%
+
Calcium magnesium carbonate 35%</t>
  </si>
  <si>
    <t xml:space="preserve">As commercial fertilizer </t>
  </si>
  <si>
    <t>Bradford-Hartke et al., 2015; Cabeza et al., 2011; Egle et al., 2016; Rahman et al., 2014; Thibodeau et al., 2014; Zapka and Muskolus, 2015</t>
  </si>
  <si>
    <r>
      <t xml:space="preserve">N
</t>
    </r>
    <r>
      <rPr>
        <sz val="11"/>
        <color rgb="FFFF0000"/>
        <rFont val="Calibri"/>
        <family val="2"/>
        <scheme val="minor"/>
      </rPr>
      <t>P</t>
    </r>
  </si>
  <si>
    <t>Ammonium nitrate</t>
  </si>
  <si>
    <t>PA</t>
  </si>
  <si>
    <t xml:space="preserve">The production and land application of 60.3 kg ha−1 of P available for plants in mineral form for an entire crop rotation
of rapeseed–wheat–winter barley–pea </t>
  </si>
  <si>
    <t xml:space="preserve">France </t>
  </si>
  <si>
    <t xml:space="preserve">Gifhorn </t>
  </si>
  <si>
    <t>Struvite</t>
  </si>
  <si>
    <t xml:space="preserve">Sludge is with or without pretreatment. The digestated sludge is used as fertilizer. </t>
  </si>
  <si>
    <t>Pradel, 2017</t>
  </si>
  <si>
    <t>Guven, H; Wang, Z; Eriksson, O</t>
  </si>
  <si>
    <t>Evaluation of future food waste management alternatives in Istanbul from the life cycle assessment perspective</t>
  </si>
  <si>
    <t xml:space="preserve">Food waste management </t>
  </si>
  <si>
    <t xml:space="preserve">Composting of food waste and the product is used as fertilizer. </t>
  </si>
  <si>
    <t>N fertilizer
P fertilizer</t>
  </si>
  <si>
    <t>Nutrient (inex.)</t>
  </si>
  <si>
    <t>Bernstad and la Cour Jansen (2011)</t>
  </si>
  <si>
    <t>Treatment of 1 kg of food waste</t>
  </si>
  <si>
    <t>Turkey</t>
  </si>
  <si>
    <t xml:space="preserve">AD of food waste and digestate is used as fertilizer. </t>
  </si>
  <si>
    <t>N: 70%
P: 100%</t>
  </si>
  <si>
    <t xml:space="preserve">Bernstad and la Cour Jansen, 2011
</t>
  </si>
  <si>
    <t>Tonini, D; Saveyn, HGM; Huygens, D</t>
  </si>
  <si>
    <t>Environmental and health co-benefits for advanced phosphorus recovery</t>
  </si>
  <si>
    <t>CLCA</t>
  </si>
  <si>
    <t>Nutrient recycling technology and alternatives</t>
  </si>
  <si>
    <t>Ostara Pearl ®</t>
  </si>
  <si>
    <t>Precipitation with struvite production</t>
  </si>
  <si>
    <t xml:space="preserve">N: as commercial 
K: as commercial </t>
  </si>
  <si>
    <t>Ebders et al., 2012; Ehlert and Nelemans, 2015</t>
  </si>
  <si>
    <r>
      <t xml:space="preserve">N
</t>
    </r>
    <r>
      <rPr>
        <sz val="11"/>
        <color rgb="FFFF0000"/>
        <rFont val="Calibri"/>
        <family val="2"/>
        <scheme val="minor"/>
      </rPr>
      <t>P</t>
    </r>
    <r>
      <rPr>
        <sz val="11"/>
        <rFont val="Calibri"/>
        <family val="2"/>
        <scheme val="minor"/>
      </rPr>
      <t xml:space="preserve">
K</t>
    </r>
  </si>
  <si>
    <t>N fertilizer 
K fertilizer</t>
  </si>
  <si>
    <t>Ecoinvent 
+
ELCD</t>
  </si>
  <si>
    <t xml:space="preserve">N: 100%
K: 100%
</t>
  </si>
  <si>
    <t>The production and use on land of 1 kg of bioavailable P in a concentrated P fertilizer (&gt;4% P)</t>
  </si>
  <si>
    <t>EU</t>
  </si>
  <si>
    <t>Ash from incineration to land application</t>
  </si>
  <si>
    <t xml:space="preserve">Incineration of poultry litter and the ash is used as PK fertilizer. </t>
  </si>
  <si>
    <t>Poultry litter</t>
  </si>
  <si>
    <t>AshDec</t>
  </si>
  <si>
    <t xml:space="preserve">Incineration of sludge and produce rhenaite P fertilizer. </t>
  </si>
  <si>
    <t>AshDec rhenanite-like substance</t>
  </si>
  <si>
    <t xml:space="preserve">K: as commercial </t>
  </si>
  <si>
    <r>
      <rPr>
        <sz val="11"/>
        <color rgb="FFFF0000"/>
        <rFont val="Calibri"/>
        <family val="2"/>
        <scheme val="minor"/>
      </rPr>
      <t>P</t>
    </r>
    <r>
      <rPr>
        <sz val="11"/>
        <rFont val="Calibri"/>
        <family val="2"/>
        <scheme val="minor"/>
      </rPr>
      <t xml:space="preserve">
K</t>
    </r>
  </si>
  <si>
    <t>K fertilizer</t>
  </si>
  <si>
    <t>K: 100%</t>
  </si>
  <si>
    <t>Ecophos</t>
  </si>
  <si>
    <t xml:space="preserve">Incineration of sludge and the ash is further acidulated. The final product is phosphoric acid.  </t>
  </si>
  <si>
    <t>Phosphoric acid</t>
  </si>
  <si>
    <t xml:space="preserve">Industrial integration </t>
  </si>
  <si>
    <t>Incineration of meat and bone meal. The ash is used as feed in the fertilizer industry to produce  and ash is processed SSP-like substance.</t>
  </si>
  <si>
    <t xml:space="preserve">Meat and bone meal </t>
  </si>
  <si>
    <t>Single superphosphate-like material</t>
  </si>
  <si>
    <t>N: 100%
K: 73.0%</t>
  </si>
  <si>
    <t>Composting
+
 Slow pyrolysis</t>
  </si>
  <si>
    <t xml:space="preserve">The pig manure is composted and further treated through the slow pyrolysis process. The final product from the pyrolysis is biochar. </t>
  </si>
  <si>
    <t>Pyrolysis material</t>
  </si>
  <si>
    <t xml:space="preserve">N: 10%
K: as commercial </t>
  </si>
  <si>
    <t>N: 100%
K: 53.2%</t>
  </si>
  <si>
    <t xml:space="preserve">Direct land application </t>
  </si>
  <si>
    <t>Direct application of the organic waste as organic fertilizer with low P concentration</t>
  </si>
  <si>
    <t xml:space="preserve">Poultry litter / Pig manure / meat and bone meal </t>
  </si>
  <si>
    <t xml:space="preserve">Poultry litter/dewatered pig manure (liquid phase)/ meat and bone meal </t>
  </si>
  <si>
    <t xml:space="preserve">Inorg-N: 80%
Org-N: 89% 
P: 85%/85%/40%
K: 73%
</t>
  </si>
  <si>
    <t xml:space="preserve">Brentrup and Pallière, OECD workshop; Bruun et al., 2006 </t>
  </si>
  <si>
    <t>N: 80.1%/93.4%/54.6%
P: 28.3%/88.5%/40%
K: 69.8%/100%/73%</t>
  </si>
  <si>
    <t>Maintenance substitution principle</t>
  </si>
  <si>
    <t>PND value
--&gt; substitution rate</t>
  </si>
  <si>
    <t>Digestate of sewage sludge or pig manure is used to replace mineral fertilizer</t>
  </si>
  <si>
    <t>Sewage sludge / Pig manure</t>
  </si>
  <si>
    <t>Digestate of sewage sludge/pig manure</t>
  </si>
  <si>
    <t xml:space="preserve">Inorg-N: 80%
Org-N: 89% 
P: 46%/85%
K: 73%
</t>
  </si>
  <si>
    <t>N: 54.6%/93.4%
P: 46.0%/15.3%
K: 73.0%/73.0%</t>
  </si>
  <si>
    <t>Hörtenhuber, Stefan Josef
Theurl, Michaela Clarissa
Möller, Kurt</t>
  </si>
  <si>
    <t>Comparison of the environmental performance of different treatment scenarios for the main phosphorus recycling sources</t>
  </si>
  <si>
    <t xml:space="preserve">Waste management and treatment alternatives 
 </t>
  </si>
  <si>
    <t xml:space="preserve">Standard and low-emission technique of composting organic waste. </t>
  </si>
  <si>
    <t>Household waste</t>
  </si>
  <si>
    <t>N: 30%
K 100% (inex.)</t>
  </si>
  <si>
    <t>?; Jeng et al., 2006 (meat and bone meal scenarios)</t>
  </si>
  <si>
    <t>(N fertilizer)
K fertilizer</t>
  </si>
  <si>
    <t>Ammonium sulfate
Potassium sulfate</t>
  </si>
  <si>
    <t xml:space="preserve">Yes </t>
  </si>
  <si>
    <t>Yes, alternative substituted product, Vinasse</t>
  </si>
  <si>
    <t xml:space="preserve">1 kg P </t>
  </si>
  <si>
    <t>EU (inex.)</t>
  </si>
  <si>
    <t xml:space="preserve">AD of organic feedstock. The digestate is used as fertilizer. </t>
  </si>
  <si>
    <t xml:space="preserve">Household waste / Meat and bone meal </t>
  </si>
  <si>
    <t>N: 80%
K 100% (inex.)</t>
  </si>
  <si>
    <t>Incineration
+
Land application</t>
  </si>
  <si>
    <t xml:space="preserve">The feedstock is first sent to incineration and the produced as is used as recycled product. </t>
  </si>
  <si>
    <t>Sewage sludge / Meat and bone meal</t>
  </si>
  <si>
    <t>Sludge Ash/ Ash of meat and bone meal</t>
  </si>
  <si>
    <t>K 100% (inex.)</t>
  </si>
  <si>
    <t>P
K</t>
  </si>
  <si>
    <t>Chemical solubilization</t>
  </si>
  <si>
    <t>Chemical solubilization is to increase the plant P availability.</t>
  </si>
  <si>
    <t xml:space="preserve">Wood ash / Ash of the meat and bone meal </t>
  </si>
  <si>
    <t xml:space="preserve">Wood ash / Ash of meat and bone meal </t>
  </si>
  <si>
    <t>Meat and bone meal as feed + manure</t>
  </si>
  <si>
    <t xml:space="preserve">The meant and bone meal is first used for the livestock as feeding. The excreta is then used as manure to the agricultural land. </t>
  </si>
  <si>
    <t>Meat and bone meal as manure</t>
  </si>
  <si>
    <t>(N)
P
K</t>
  </si>
  <si>
    <t xml:space="preserve">Sewage sludge / Wood ash / Meat and bone meal </t>
  </si>
  <si>
    <t xml:space="preserve">Biosolids / Wood ash / Meat and bone meal
</t>
  </si>
  <si>
    <t>N: 60% sludge; 80% meat and bone meal
K: 100% (inex.)</t>
  </si>
  <si>
    <t>Ash Dec</t>
  </si>
  <si>
    <t xml:space="preserve">Incineration and ash treatment and land application </t>
  </si>
  <si>
    <t>Sewage sludge</t>
  </si>
  <si>
    <t>LeachPhos</t>
  </si>
  <si>
    <t>Ash - Leachphos</t>
  </si>
  <si>
    <t>Mephrec</t>
  </si>
  <si>
    <t xml:space="preserve">Metallurgical treatment of the sludge. </t>
  </si>
  <si>
    <t>Sludge - Mephrec</t>
  </si>
  <si>
    <t>Air-Prex</t>
  </si>
  <si>
    <t xml:space="preserve">Chemical precipitation method of treating the sludge to produce struvite. </t>
  </si>
  <si>
    <t>Sludge - Airprex</t>
  </si>
  <si>
    <t>N: 85%
K: 100% (inex.)</t>
  </si>
  <si>
    <t xml:space="preserve">N
P
K
</t>
  </si>
  <si>
    <t xml:space="preserve">Stuttgart sludge leaching </t>
  </si>
  <si>
    <t>Sludge - SSL</t>
  </si>
  <si>
    <t>Oliver-Tomas, B; Hitzl, M; Owsianiak, M; Renz, M</t>
  </si>
  <si>
    <t>Evaluation of hydrothermal carbonization in urban mining for the recovery of phosphorus from the organic fraction of municipal solid waste</t>
  </si>
  <si>
    <t>ALCA</t>
  </si>
  <si>
    <t>Technology investigation</t>
  </si>
  <si>
    <t xml:space="preserve">Hydrothermal carbonization </t>
  </si>
  <si>
    <t xml:space="preserve">The process water from the hydrothermal carbonization is further concentrated via reverse osmosis. The product is used to replace conventional fertilizer. </t>
  </si>
  <si>
    <t>Residual biomass</t>
  </si>
  <si>
    <t xml:space="preserve">Process water concentrate </t>
  </si>
  <si>
    <t>P</t>
  </si>
  <si>
    <t xml:space="preserve">P fertilizer </t>
  </si>
  <si>
    <t>Hydrothermal carbonization of 1 kg of wet biowaste with 100% content of biogenic carbon of total carbon</t>
  </si>
  <si>
    <t xml:space="preserve">Spain </t>
  </si>
  <si>
    <t xml:space="preserve">Precipitation </t>
  </si>
  <si>
    <t xml:space="preserve">The sludge will be treated in the HTC process and to produce hydrochar. P extraction is conducted to hydrochar before its utilization as solid fuel. The extracted P-rich product is therefore used as fertilizer. </t>
  </si>
  <si>
    <t>P-rich solid</t>
  </si>
  <si>
    <t>Self claimed</t>
  </si>
  <si>
    <t>Malila, R; Lehtoranta, S; Viskari, EL</t>
  </si>
  <si>
    <t>The role of source separation in nutrient recovery - Comparison of alternative wastewater treatment systems</t>
  </si>
  <si>
    <t>Nutrient recycling from human-excrement</t>
  </si>
  <si>
    <t>AD + Composting</t>
  </si>
  <si>
    <t xml:space="preserve">WWTP treatment of the wastewater or greywater. The produced sludge is treated via AD and then composted to produce fertilizer. </t>
  </si>
  <si>
    <t>Wastewater / Greywater</t>
  </si>
  <si>
    <t xml:space="preserve">Compost </t>
  </si>
  <si>
    <t>Solubility
N: 8%
P: 40%</t>
  </si>
  <si>
    <t>N: Salmela and Kymalainen, 2014
P: Finnish farmer support system</t>
  </si>
  <si>
    <t xml:space="preserve">Mineral fertilizer </t>
  </si>
  <si>
    <t>The amount of nutrients produced by one person per year</t>
  </si>
  <si>
    <t xml:space="preserve">Finland </t>
  </si>
  <si>
    <t>Home composting</t>
  </si>
  <si>
    <t>Feces
Peat
Wood chips</t>
  </si>
  <si>
    <t xml:space="preserve">Land application </t>
  </si>
  <si>
    <t xml:space="preserve">The collected urine is used as fertilizer. </t>
  </si>
  <si>
    <t>Urine</t>
  </si>
  <si>
    <t>Solubility
N: 100%
P: 100%</t>
  </si>
  <si>
    <t xml:space="preserve">Urine and feces are collected together and treated for fertilizer production. </t>
  </si>
  <si>
    <t>Blackwater</t>
  </si>
  <si>
    <t>Solubility
N: 13%
P: 40%</t>
  </si>
  <si>
    <t>Slorach, PC; Jeswani, HK; Cuellar-Franca, R; Azapagic, A</t>
  </si>
  <si>
    <t>Environmental sustainability of anaerobic digestion of household food waste</t>
  </si>
  <si>
    <t xml:space="preserve">ALCA (inex.) </t>
  </si>
  <si>
    <t>Food waste management via AD</t>
  </si>
  <si>
    <t>Anaerobic digestion of food waste and produce fertilizer.</t>
  </si>
  <si>
    <t>40% /18%/65%
100%
100%</t>
  </si>
  <si>
    <t>N: Nicholson et al., 2016; P+K: Bernstad and la Cour Jansen, 2011; Møller et al., 2009</t>
  </si>
  <si>
    <t>Ammonium nitrate 
?
?</t>
  </si>
  <si>
    <t>Alternative substituted product --&gt; urea</t>
  </si>
  <si>
    <t>Pradel, M; Aissani, L</t>
  </si>
  <si>
    <t>Environmental impacts of phosphorus recovery from a product Life Cycle Assessment perspective: Allocating burdens of wastewater treatment in the production of sludge-based phosphate fertilizer</t>
  </si>
  <si>
    <t>Sludge-based P-fertilizer investigation</t>
  </si>
  <si>
    <t xml:space="preserve">The solid fraction from BioAcid process is digested in the AD and the digestate is used as fertilizer or raw sludge. </t>
  </si>
  <si>
    <t>50%
100%</t>
  </si>
  <si>
    <t>Ammonium nitrate
Triple superphosphate</t>
  </si>
  <si>
    <t>OTV, 1997; Gourdet et al., 2016; Rocher et al., 2016</t>
  </si>
  <si>
    <t>Annual production of 1 kg of P
available for plants in mineral form</t>
  </si>
  <si>
    <t xml:space="preserve">No </t>
  </si>
  <si>
    <t>ten Hoeve, M; Bruun, S; Jensen, LS; Christensen, TH; Scheutz, C</t>
  </si>
  <si>
    <t>Life cycle assessment of garden waste management options including long-term emissions after land application</t>
  </si>
  <si>
    <t xml:space="preserve">Alternative garden waste management </t>
  </si>
  <si>
    <t>Compost of garden waste with different options of compositions.</t>
  </si>
  <si>
    <t>Garden waste</t>
  </si>
  <si>
    <t xml:space="preserve">MFE
P: 81% </t>
  </si>
  <si>
    <t>Möller et al. 2018</t>
  </si>
  <si>
    <t xml:space="preserve">Phosphorus life cycle inventory (PLCI) model  </t>
  </si>
  <si>
    <t>The treatment of 1000 kg
of garden waste generated in Denmark</t>
  </si>
  <si>
    <t xml:space="preserve">Denmark </t>
  </si>
  <si>
    <t>Direct utilization of garden waste to the soil with different compositions.</t>
  </si>
  <si>
    <t>Shi, YL; Zhou, L; Xu, YY; Zhou, HJ; Shi, L</t>
  </si>
  <si>
    <t>Life cycle cost and environmental assessment for resource-oriented toilet systems</t>
  </si>
  <si>
    <t xml:space="preserve">Technology investigation in toilet system </t>
  </si>
  <si>
    <t xml:space="preserve">Forward osmosis </t>
  </si>
  <si>
    <t xml:space="preserve">Yellow water is treated in the FO system and the liquid fertilizer is produced. </t>
  </si>
  <si>
    <t>Yellow water</t>
  </si>
  <si>
    <t>Liquid fertilizer</t>
  </si>
  <si>
    <t xml:space="preserve">As commercial </t>
  </si>
  <si>
    <t>Primary content data</t>
  </si>
  <si>
    <t>Collecting and treating the human waste of 780 women and 800 men in one-day toilet use</t>
  </si>
  <si>
    <t xml:space="preserve">China </t>
  </si>
  <si>
    <t>Vaneeckhaute, C; Styles, D; Prade, T; Adams, P; Thelin, G; Rodhe, L; Gunnarsson, I; D'Hertefeldt, T</t>
  </si>
  <si>
    <t>Closing nutrient loops through decentralized anaerobic digestion of organic residues in agricultural regions: A multi-dimensional sustainability assessment</t>
  </si>
  <si>
    <t xml:space="preserve">Nutrient reuse and organic waste management </t>
  </si>
  <si>
    <t>Using AD to process animal manure and organic waste to produce biofertilizer.</t>
  </si>
  <si>
    <t>Pig slurry / Food waste / Slaughterhouse waste / Grass silage</t>
  </si>
  <si>
    <t xml:space="preserve">Residual biofertilizer </t>
  </si>
  <si>
    <t>MANNER model</t>
  </si>
  <si>
    <t>Ammonium nitrate
Triple superphosphate
Potassium chloride</t>
  </si>
  <si>
    <t>MFE</t>
  </si>
  <si>
    <t xml:space="preserve">MANNER NPK model (Nicholson et al., 2013) </t>
  </si>
  <si>
    <t>1 Mg dry matter (DM) of residue biofertilizer (recycling based fertilizer)</t>
  </si>
  <si>
    <t xml:space="preserve">Sweden </t>
  </si>
  <si>
    <t>Lijo, L; Frison, N; Fatone, F; Gonzalez-Garcia, S; Feijoo, G; Moreira, MT</t>
  </si>
  <si>
    <t>Environmental and sustainability evaluation of livestock waste management practices in Cyprus</t>
  </si>
  <si>
    <t xml:space="preserve">ALCA (inex.) 
</t>
  </si>
  <si>
    <t xml:space="preserve">Anaerobic lagoon </t>
  </si>
  <si>
    <t>Livestock waste</t>
  </si>
  <si>
    <t>1 t of animal waste treated</t>
  </si>
  <si>
    <t>Cyprus</t>
  </si>
  <si>
    <t xml:space="preserve">After the solid-liquid separation process, the solid phase is stored and later is used as organic fertilizer. </t>
  </si>
  <si>
    <t>Dewatered livestock waste</t>
  </si>
  <si>
    <t xml:space="preserve">AD </t>
  </si>
  <si>
    <t xml:space="preserve">AD + Composting </t>
  </si>
  <si>
    <t xml:space="preserve">The livestock waste is first AD and the digestate is further treated via composting. </t>
  </si>
  <si>
    <t>N
P
Peat</t>
  </si>
  <si>
    <t>N fertilizer
P fertilizer 
Peat</t>
  </si>
  <si>
    <t>Oldfield, TL; Sikirica, N; Mondini, C; Lopez, G; Kuikman, PJ; Holden, NM</t>
  </si>
  <si>
    <t>Biochar, compost and biochar-compost blend as options to recover nutrients and sequester carbon</t>
  </si>
  <si>
    <t xml:space="preserve">Nutrient recycling 
+ Carbon Sequestering </t>
  </si>
  <si>
    <t>N: 5%
P: 8%
K: 5%</t>
  </si>
  <si>
    <t>N: field trial 
P: Kluge, 2003; Sinaj et al., 2002
K: Kluge, 2003</t>
  </si>
  <si>
    <t>N fertilizer
(P fertilizer) 
K fertilizer</t>
  </si>
  <si>
    <t xml:space="preserve">ROU, 2003; Skowronska and Filipek, 2014
</t>
  </si>
  <si>
    <t>N: 8.3%
P: 53.3%
K: 9.1%</t>
  </si>
  <si>
    <t>Dual:
1 kg of crop (i.e. grape for Italy; leek for Belgium; and olive for Spain)
+
one hectare per year</t>
  </si>
  <si>
    <t>Italy 
Spain
Belgium</t>
  </si>
  <si>
    <t xml:space="preserve">Pyrolysis </t>
  </si>
  <si>
    <t xml:space="preserve">Using oak residue to produce biochar. The biochar is used to replace mineral fertilizer. </t>
  </si>
  <si>
    <t>Oak residue</t>
  </si>
  <si>
    <t xml:space="preserve">Biochar </t>
  </si>
  <si>
    <t>N: 0%
P: 2%
K: 0%</t>
  </si>
  <si>
    <t xml:space="preserve">N + K: field and lab trial 
P: Parvage et al., 2013
</t>
  </si>
  <si>
    <t xml:space="preserve">P: 13%
</t>
  </si>
  <si>
    <t xml:space="preserve">Pyrolysis + Compost 
</t>
  </si>
  <si>
    <t xml:space="preserve">Biochar and Feedstock </t>
  </si>
  <si>
    <t>Blend (Compost + Biochar)</t>
  </si>
  <si>
    <t>Combined above and in ratio 9:1 (biochar: compost in mass)</t>
  </si>
  <si>
    <t>See above</t>
  </si>
  <si>
    <t>Pedizzi, C; Noya, I; Sarli, J; Gonzalez-Garcia, S; Lema, JM; Moreira, MT; Carballa, M</t>
  </si>
  <si>
    <t>Environmental assessment of alternative treatment schemes for energy and nutrient recovery from livestock manure</t>
  </si>
  <si>
    <t xml:space="preserve">Alternative livestock manures management
 </t>
  </si>
  <si>
    <t xml:space="preserve">AD of the input mixture with possible posttreatment. The digestate is used as fertilizer. </t>
  </si>
  <si>
    <t>52% cow manure, 43% pig manure and 5% segregates</t>
  </si>
  <si>
    <t xml:space="preserve">Digestate
</t>
  </si>
  <si>
    <t>Ammonium nitrate
Phosphorus oxide</t>
  </si>
  <si>
    <t xml:space="preserve">N: 41%
P: 95%
</t>
  </si>
  <si>
    <t>N: De Vries et al., 2011, 2012
P: Dalgaard et al., 2006; De Vries et al., 2011; Rahman et al., 2014</t>
  </si>
  <si>
    <t>274 ton of manure mixture input per day</t>
  </si>
  <si>
    <t xml:space="preserve">Struvite precipitation </t>
  </si>
  <si>
    <t xml:space="preserve">Struvite
</t>
  </si>
  <si>
    <t xml:space="preserve">N: 100%
P: 95% / 99% 
</t>
  </si>
  <si>
    <t>N: Tao et al., 2016
P: Dalgaard et al., 2006; De Vries et al., 2011; Rahman et al., 2014</t>
  </si>
  <si>
    <t>Nitritation-Denitritation</t>
  </si>
  <si>
    <t xml:space="preserve">The liquid phase from the AD is further treated in the nitritation-denitritation process. The effluent is then used as irrigation to replace fertilizer. </t>
  </si>
  <si>
    <t>The liquid phase from AD</t>
  </si>
  <si>
    <t>Effluent</t>
  </si>
  <si>
    <t>N: 41%
P: 95%</t>
  </si>
  <si>
    <t>High rate activated sludge / Partial nitritation anammox</t>
  </si>
  <si>
    <t>Corbala-Robles, L; Sastafiana, WND; Van Linden, V; Volcke, EIP; Schaubroeck, T</t>
  </si>
  <si>
    <t>Life cycle assessment of biological pig manure treatment versus direct land application - a trade-off story</t>
  </si>
  <si>
    <t>Manure management</t>
  </si>
  <si>
    <t>Biological treatment + Lagoon</t>
  </si>
  <si>
    <t>Raw manure</t>
  </si>
  <si>
    <t>N: 100%
P: 100%</t>
  </si>
  <si>
    <t xml:space="preserve">VLM, 2016
</t>
  </si>
  <si>
    <t>N: 8% urea + 89% calcium ammonium + 3% ammonium sulphate 
P: Triple superphosphate</t>
  </si>
  <si>
    <t>1 cubic meter of raw manure</t>
  </si>
  <si>
    <t>Belgium</t>
  </si>
  <si>
    <t xml:space="preserve">The solid fraction from the raw manure is composted. The product is used for land application. </t>
  </si>
  <si>
    <t>N: 30%
P: 30%</t>
  </si>
  <si>
    <t xml:space="preserve">The raw manure is stored and then transported to the farm land and used as fertilizer. </t>
  </si>
  <si>
    <t>Manure</t>
  </si>
  <si>
    <t>N: 60%
P: 100%</t>
  </si>
  <si>
    <t>Amann, A; Zoboli, O; Krampe, J; Rechberger, H; Zessner, M; Egle, L</t>
  </si>
  <si>
    <t>Environmental impacts of phosphorus recovery from municipal wastewater</t>
  </si>
  <si>
    <t>P recovery technologies in WWTPs</t>
  </si>
  <si>
    <t xml:space="preserve">REM-NUT
</t>
  </si>
  <si>
    <t>P Recovery from liquid phase (digester supernatant/dissolved P in anaerobic sludge/effluent).</t>
  </si>
  <si>
    <t>CaP</t>
  </si>
  <si>
    <t>P fertilizer</t>
  </si>
  <si>
    <t>/ (assumption)</t>
  </si>
  <si>
    <t>Dual:
The treatment of 1 population
equivalent and year 
+
1 kg of recovered P</t>
  </si>
  <si>
    <t>Austria</t>
  </si>
  <si>
    <t>PRISA</t>
  </si>
  <si>
    <t>P-RoC</t>
  </si>
  <si>
    <t>DHV Crystallactor</t>
  </si>
  <si>
    <t>Gifhorn</t>
  </si>
  <si>
    <t xml:space="preserve">P Recovery from sewage sludge. </t>
  </si>
  <si>
    <t>Stuttgart</t>
  </si>
  <si>
    <t>MEPHREC</t>
  </si>
  <si>
    <t>P-rich slag</t>
  </si>
  <si>
    <t>Aqua Reci</t>
  </si>
  <si>
    <t>PHOXNAN</t>
  </si>
  <si>
    <t xml:space="preserve">P Recovery from sewage sludge ash. </t>
  </si>
  <si>
    <t>Depolluted ash</t>
  </si>
  <si>
    <t>LEACHPHOS</t>
  </si>
  <si>
    <t>PASCH</t>
  </si>
  <si>
    <t>RecoPhos</t>
  </si>
  <si>
    <t>Fertilizer Industry</t>
  </si>
  <si>
    <t>SSP</t>
  </si>
  <si>
    <t>EcoPhos</t>
  </si>
  <si>
    <t>Market</t>
  </si>
  <si>
    <t>Thermphos</t>
  </si>
  <si>
    <t>P4</t>
  </si>
  <si>
    <t>White elementary P</t>
  </si>
  <si>
    <t>Oldfield, TL; White, E; Holden, NM</t>
  </si>
  <si>
    <t>The implications of stakeholder perspective for LCA of wasted food and green waste</t>
  </si>
  <si>
    <t xml:space="preserve">The mixture of food waste and garden waste is used as feedstock for composting. Windrow or in-vessel composting technology is used. The product is used as fertilizer. </t>
  </si>
  <si>
    <t xml:space="preserve">Food waste + garden waste </t>
  </si>
  <si>
    <t>PNA based on 35% wet weight
(Food waste/ garden waste)
N: 0.12% / 0.11%
P: 0.33% / 0.23%
K: 0.89% / 0.85%</t>
  </si>
  <si>
    <t>WRAP, 2009; Boldrin et el., 2009</t>
  </si>
  <si>
    <t>Mineral fertilizer</t>
  </si>
  <si>
    <t>NPK</t>
  </si>
  <si>
    <t>Hansen et al., 2006; Audsley et al., 1997; UNEP, 2000; FAO, 2001; US EPA, 1999</t>
  </si>
  <si>
    <t>Dual:
The treatment of 1 kg of organic waste
+
To produce 1 kg of available nitrogen</t>
  </si>
  <si>
    <t>Igos, E; Besson, M; Gutierrez, TN; de Faria, ABB; Benetto, E; Barna, L; Ahmadi, A; Sperandio, M</t>
  </si>
  <si>
    <t>Assessment of environmental impacts and operational costs of the implementation of an innovative source-separated urine treatment</t>
  </si>
  <si>
    <t xml:space="preserve">Technology investigation </t>
  </si>
  <si>
    <t xml:space="preserve">Value From Urine (VFU) technology </t>
  </si>
  <si>
    <t xml:space="preserve">Urine </t>
  </si>
  <si>
    <t>Struvite
+
Ammonium sulphate</t>
  </si>
  <si>
    <t>Monoammonium phosphate 
+
Ammonium sulphate</t>
  </si>
  <si>
    <t>1 m3 of wastewater, of which 10% and 50% of urine volume was treated separately by VFU technology two scenarios, respectively</t>
  </si>
  <si>
    <t>Longo, S; Frison, N; Renzi, D; Fatone, F; Hospido, A</t>
  </si>
  <si>
    <t>Is SCENA a good approach for side-stream integrated treatment from an environmental and economic point of view?</t>
  </si>
  <si>
    <t>AD + Compost</t>
  </si>
  <si>
    <t xml:space="preserve">AD in conventional WWTP. The digestate is composted and to the land use. </t>
  </si>
  <si>
    <t>Torri et al., 2017; De-Bashan and Bashan, 2004</t>
  </si>
  <si>
    <t xml:space="preserve">N
P </t>
  </si>
  <si>
    <t>N: Ammonium sulphate
P: Diammonium phosphate</t>
  </si>
  <si>
    <t>N: 50%
P: 100%</t>
  </si>
  <si>
    <t xml:space="preserve">N: Foley et al., 2010 (bioavailability)
P: PA </t>
  </si>
  <si>
    <t>1 kg PO4 3-  eq. Removed</t>
  </si>
  <si>
    <t xml:space="preserve">Italy </t>
  </si>
  <si>
    <t>SCENA (Short-Cut Enhanced Nutrient Abatement) + Composting</t>
  </si>
  <si>
    <t xml:space="preserve">Sludge from the WWTP is further processed in the SCENA system, which includes sequencing batch fermentation reactor and short-cut sequencing batch reactor. The solid fraction (biosolids) is then composted. </t>
  </si>
  <si>
    <t>Kulak, M; Shah, N; Sawant, N; Unger, N; King, H</t>
  </si>
  <si>
    <t xml:space="preserve">Nutrient recycling technology investigation  </t>
  </si>
  <si>
    <t xml:space="preserve">WWTP (SBR) </t>
  </si>
  <si>
    <t xml:space="preserve">Human waste is treated in the WWTP. Sludge is used for land application. </t>
  </si>
  <si>
    <t>Human waste</t>
  </si>
  <si>
    <t xml:space="preserve">N: 50%
P: 70%
</t>
  </si>
  <si>
    <t>Remy, 2010; Flisch et al., 2009; Roschke, 2003</t>
  </si>
  <si>
    <t>Construct and use a toilet and
wastewater treatment infrastructure for an average household of 5.3 people and annual impact of scale of 169 million toilets</t>
  </si>
  <si>
    <t>India</t>
  </si>
  <si>
    <t xml:space="preserve">Twin pit system </t>
  </si>
  <si>
    <t xml:space="preserve">Twin pit system with and without toilet source separation is used for treating human waste. Sludge will be composted and then used as fertilizer. Urine is also as fertilizer.  </t>
  </si>
  <si>
    <t xml:space="preserve">Compost
</t>
  </si>
  <si>
    <t xml:space="preserve">Urine
</t>
  </si>
  <si>
    <t>Kjerstadius, H; Saraiva, AB; Spangberg, J; Davidsson, A</t>
  </si>
  <si>
    <t>Carbon footprint of urban source separation for nutrient recovery</t>
  </si>
  <si>
    <t>Nutrient recovery alternatives</t>
  </si>
  <si>
    <t xml:space="preserve">AD of food waste / sewage sludge / blackwater/ greywater. The digestate is returned to agriculture. </t>
  </si>
  <si>
    <t>The management of 1 capita yearly load of food waste (FW), blackwater (BW) and greywater (GW)</t>
  </si>
  <si>
    <t>Sweden</t>
  </si>
  <si>
    <t xml:space="preserve">AD of the sewage sludge. The digestate is further composted. The compost is used as fertilizer.  </t>
  </si>
  <si>
    <t>WWTP sludge</t>
  </si>
  <si>
    <t xml:space="preserve">AD of food waste and blackwater. The liquid phase is used to precipitate the P. The final product is struvite.  </t>
  </si>
  <si>
    <t>Food waste/ black water</t>
  </si>
  <si>
    <t xml:space="preserve">Ammonia stripping </t>
  </si>
  <si>
    <t>Ammonium sulphate</t>
  </si>
  <si>
    <t>Heimersson, S; Svanstrom, M; Cederberg, C; Peters, G</t>
  </si>
  <si>
    <t>Improved life cycle modelling of benefits from sewage sludge anaerobic digestion and land application</t>
  </si>
  <si>
    <t xml:space="preserve">ALCA </t>
  </si>
  <si>
    <t>Multifunctionality approaches (substitution/allocation) in sludge reuse</t>
  </si>
  <si>
    <t xml:space="preserve">The sludge produced in the WWTP is anaerobically digestated. The digestate is then used at arable land to replace mineral fertilizer. </t>
  </si>
  <si>
    <t xml:space="preserve">N fertilizer
P fertilizer 
</t>
  </si>
  <si>
    <t>Calcium ammonium nitrate 
Triple superphosphate</t>
  </si>
  <si>
    <t>fertilizer Europe (Brentrup, 2015)</t>
  </si>
  <si>
    <t xml:space="preserve">Bengtsson et al.,1997 / N: Dalemo et al., 1998; P: Linderholm et al., 2012/ </t>
  </si>
  <si>
    <t>Bengtsson et al., 1997
+
Börjesson et al., 2012</t>
  </si>
  <si>
    <t>Bengtsson et al., 1997
+
Andersson, 2012</t>
  </si>
  <si>
    <t>Pretel, R; Shoener, BD; Ferrer, J; Guest, JS</t>
  </si>
  <si>
    <t>Navigating environmental, economic, and technological trade-offs in the design and operation of submerged anaerobic membrane bioreactors (AnMBRs)</t>
  </si>
  <si>
    <t>Submerged anaerobic membrane bioreactor (AnMBR)</t>
  </si>
  <si>
    <t xml:space="preserve">Submerged anaerobic membrane
bioreactor is used to treat wastewater. The produced sludge is used as fertilizer. The final effluent is nutrient-rich and therefore used for fertigation. </t>
  </si>
  <si>
    <t xml:space="preserve">Sludge
+
effluent </t>
  </si>
  <si>
    <t>Ammonium sulfate
Diammonium phosphate</t>
  </si>
  <si>
    <t>N: 50%
P: 70%</t>
  </si>
  <si>
    <t>Assumption</t>
  </si>
  <si>
    <t>To treat 1 m3 of treated wastewater</t>
  </si>
  <si>
    <t>Ishii, SKL; Boyer, TH</t>
  </si>
  <si>
    <t>Life cycle comparison of centralized wastewater treatment and urine source separation with struvite precipitation: Focus on urine nutrient management</t>
  </si>
  <si>
    <t xml:space="preserve">CLCA (inex.) </t>
  </si>
  <si>
    <t xml:space="preserve">Nutrient recovery (urine separation) </t>
  </si>
  <si>
    <t>Struvite precipitation with MgO or with Na3PO4</t>
  </si>
  <si>
    <t>Flush water</t>
  </si>
  <si>
    <t>N + P:
Monoammonium phosphate</t>
  </si>
  <si>
    <t>The conveyance, storage, and nutrient management of 1920 m3 of urine</t>
  </si>
  <si>
    <t>US</t>
  </si>
  <si>
    <t>Bradford-Hartke, Z; Lane, J; Lant, P; Leslie, G</t>
  </si>
  <si>
    <t>Environmental Benefits and Burdens of Phosphorus Recovery from Municipal Wastewater</t>
  </si>
  <si>
    <t>Nutrient recovery in WWTP</t>
  </si>
  <si>
    <t xml:space="preserve">The separately collected and stored urine is  for land application to offset the mineral fertilizer. 
 </t>
  </si>
  <si>
    <t>N: 100%
P: 100%
K: 100%</t>
  </si>
  <si>
    <t>Ashford, 2009; Kirchmann and Pettersson, 1995; Remy and Jekel, 2008; Lundin, et al., 2000</t>
  </si>
  <si>
    <t>N fertilizer
P fertilizer 
K fertilizer</t>
  </si>
  <si>
    <t>Urea
Diammonium phosphate (DAP)
Potassium chloride</t>
  </si>
  <si>
    <t>1 kg of plant available phosphorus able to offset synthetic fertilizer</t>
  </si>
  <si>
    <t xml:space="preserve">Biological nutrient removal + Anaerobic lagoon </t>
  </si>
  <si>
    <t xml:space="preserve">Centralized WWTP with biological nutrient removal. The anaerobic lagoon is used for stabilization of the biosolids. The biosolids are used to replace fertilizer. </t>
  </si>
  <si>
    <t>O' Connor et al., 2002; Miller and O' Conner, 2009; Lundin, et al., 2000; Peters and Rowley, 2009;
Johansson et al., 2008</t>
  </si>
  <si>
    <t xml:space="preserve">Urea
Diammonium phosphate (DAP)
</t>
  </si>
  <si>
    <t>P plant availability</t>
  </si>
  <si>
    <t>Chemical dosing</t>
  </si>
  <si>
    <t xml:space="preserve">Chemical solids
</t>
  </si>
  <si>
    <t xml:space="preserve">N: 50%
P: 50%
</t>
  </si>
  <si>
    <t>O' Connor et al., 2002; Lundin, et al., 2004</t>
  </si>
  <si>
    <t>The liquid stream from the biological treatment is used for struvite precipitation.</t>
  </si>
  <si>
    <t xml:space="preserve">N: 100%
P: 100%
</t>
  </si>
  <si>
    <t>Johnston and Richards, 2003; Montag and Pinnekamp, 2007; Ashford 2009</t>
  </si>
  <si>
    <t>Schaubroeck, T; De Clippeleir, H; Weissenbacher, N; Dewulf, J; Boeckx, P; Vlaeminck, SE; Wett, B</t>
  </si>
  <si>
    <t>Environmental sustainability of an energy self-sufficient sewage treatment plant: Improvements through DEMON and co-digestion</t>
  </si>
  <si>
    <t xml:space="preserve">WWTP management
+
Technology investigation </t>
  </si>
  <si>
    <t>AD + compost</t>
  </si>
  <si>
    <t xml:space="preserve">Sludge from WWTP is co-digested with food waste. The digestate is then composted in an external facility and then to the land application. </t>
  </si>
  <si>
    <t>N: 30%
P: 100%
C: humus carbon 51%</t>
  </si>
  <si>
    <t>Remy, 2010
Hermann et al., 2011</t>
  </si>
  <si>
    <t>N
P
C</t>
  </si>
  <si>
    <t>N-P fertilizer 
+
Peat &amp; Straw</t>
  </si>
  <si>
    <t>N-P: Monoammonium phosphate + Diammonium phosphate
(N: Urea + Calcium ammonium nitrate + Ammonium sulphate
P: Triple super phosphate)
Peat:Straw 1:3</t>
  </si>
  <si>
    <t>Tri-FU:
Treatment of 1m3 of sewage/ Population Equivalent (PE) / kg PO4 equivalent removed</t>
  </si>
  <si>
    <t>Miller-Robbie, L; Ulrich, BA; Ramey, DF; Spencer, KS; Herzog, SP; Cath, TY; Stokes, JR; Higgins, CP</t>
  </si>
  <si>
    <t>Life cycle energy and greenhouse gas assessment of the co-production of biosolids and biochar for land application</t>
  </si>
  <si>
    <t xml:space="preserve">Pyrolysis technology investigation </t>
  </si>
  <si>
    <t>Pacific Northwest
Extension, 2007</t>
  </si>
  <si>
    <t>Urea</t>
  </si>
  <si>
    <t>Sawyer, et al., 2010; Sylvis Environmental, 2009</t>
  </si>
  <si>
    <t>see PA</t>
  </si>
  <si>
    <t xml:space="preserve">1 dry metric ton of biosolids generated at the WWTP </t>
  </si>
  <si>
    <t>Chiew, YL; Spangberg, J; Baky, A; Hansson, PA; Jonsson, H</t>
  </si>
  <si>
    <t>Environmental impact of recycling digested food waste as a fertilizer in agriculture-A case study</t>
  </si>
  <si>
    <t xml:space="preserve">Nutrient recycling from food waste </t>
  </si>
  <si>
    <t xml:space="preserve">The food waste is digestated to produce biogas. The wet reject from the anaerobic digestion is further composted and the compost is used to replace mineral fertilizer. </t>
  </si>
  <si>
    <t>N: 17.5%
P: ?</t>
  </si>
  <si>
    <t>Odlare et al., 2000
?</t>
  </si>
  <si>
    <t>N fertilizer 
P fertilizer</t>
  </si>
  <si>
    <t>Brentrup and Pallière, 2008 (BAT); Davis and Haglund, 1999</t>
  </si>
  <si>
    <t>The production, handling and spreading of a fertilizer containing 1 kg plant-available nitrogen and 0.20 kg phosphorus after spreading on arable land</t>
  </si>
  <si>
    <t>Zhao, Y; Deng, WJ</t>
  </si>
  <si>
    <t>Environmental impacts of different food waste resource technologies and the effects of energy mix</t>
  </si>
  <si>
    <t xml:space="preserve">The food waste is transported to the composting plant. The compost is used on the farmland. 
</t>
  </si>
  <si>
    <t xml:space="preserve">N fertilizer 
P fertilizer
K fertilizer </t>
  </si>
  <si>
    <t>China</t>
  </si>
  <si>
    <t xml:space="preserve">The food waste treated in the combined digestion and composting facility. The compost is used on the farmland. </t>
  </si>
  <si>
    <t>Poeschl, M; Ward, S; Owende, P</t>
  </si>
  <si>
    <t>Environmental impacts of biogas deployment - Part II: life cycle assessment of multiple production and utilization pathways</t>
  </si>
  <si>
    <t xml:space="preserve">ALCA
</t>
  </si>
  <si>
    <t xml:space="preserve">Technology investigation
</t>
  </si>
  <si>
    <t xml:space="preserve">Single feedstock or co-digestion. The digestate is then transported and used on the fields. </t>
  </si>
  <si>
    <t>N: 45% (cattle manure) / 65% (other feedstocks)
P: 100%
K: 100%</t>
  </si>
  <si>
    <t>N: Wendland, 2009; Amon et al., 2002
P: Helm, 2010
K: KTBL, 2009; Amon et., 2007; Wendland, 2009</t>
  </si>
  <si>
    <t>Ammonium nitrate
Triple superphosphate
Potassium sulfate</t>
  </si>
  <si>
    <t>Germany</t>
  </si>
  <si>
    <t xml:space="preserve">Single feedstock or co-digestion. The digestate is composted. The compost replaces mineral fertilizer. </t>
  </si>
  <si>
    <t>Lederer, J; Rechberger, H</t>
  </si>
  <si>
    <t>Comparative goal-oriented assessment of conventional and alternative sewage sludge treatment options</t>
  </si>
  <si>
    <t xml:space="preserve">Technology investigation 
+
Nutrient recycling management </t>
  </si>
  <si>
    <t>Raw sludge</t>
  </si>
  <si>
    <t>Solubility in citric acid
N:
P: 60%</t>
  </si>
  <si>
    <t>Heter and Külling, 2001; Adam et al., 2009</t>
  </si>
  <si>
    <t xml:space="preserve">N fertilizer 
P fertilizer
</t>
  </si>
  <si>
    <t xml:space="preserve">One ton of raw sludge </t>
  </si>
  <si>
    <t>EU-15</t>
  </si>
  <si>
    <t xml:space="preserve">Incineration + Land application </t>
  </si>
  <si>
    <t>Ash</t>
  </si>
  <si>
    <t>P: 50%</t>
  </si>
  <si>
    <t>SUSAN technology</t>
  </si>
  <si>
    <t xml:space="preserve">The incinerated ash is further processed to recover P in the ash. Due to the treatment, heavy metals are majorly removed from the final product. </t>
  </si>
  <si>
    <t>Fertilizer</t>
  </si>
  <si>
    <t>P:90%</t>
  </si>
  <si>
    <t>Johansson, K; Perzon, M; Froling, M; Mossakowska, A; Svanstrom, M</t>
  </si>
  <si>
    <t>Sewage sludge handling with phosphorus utilization - life cycle assessment of four alternatives</t>
  </si>
  <si>
    <t>AD (mining site)</t>
  </si>
  <si>
    <t>N
P
+
Moraine</t>
  </si>
  <si>
    <t>N fertilizer
P fertilizer
+
Moraine</t>
  </si>
  <si>
    <t>Calcium ammonium nitrate 
Triple superphosphate
+
Moraine</t>
  </si>
  <si>
    <t xml:space="preserve">TSP based on Western Europe production 
N Köping plant in Sweden </t>
  </si>
  <si>
    <t xml:space="preserve">Nutrient 
</t>
  </si>
  <si>
    <t xml:space="preserve">? 
</t>
  </si>
  <si>
    <t xml:space="preserve">N: Davis and Haglund, 1999
P: Western European production </t>
  </si>
  <si>
    <t xml:space="preserve">The land use emission N2O from the N fertilizer with high and low estimation </t>
  </si>
  <si>
    <t>Yes (Only for mineral fertilizer and only for N-emissions and CH4, which do not apply for the Aqua Reci)</t>
  </si>
  <si>
    <t xml:space="preserve">The sewage sludge is composted with other materials such as ashes, bark. The compost is used as fertilizer and topsoil for golf courses.  </t>
  </si>
  <si>
    <t>N
P
+
Topsoil</t>
  </si>
  <si>
    <t>N fertilizer
P fertilizer
+
Topsoil</t>
  </si>
  <si>
    <t>Calcium ammonium nitrate 
Triple superphosphate
+
Topsoil</t>
  </si>
  <si>
    <t xml:space="preserve">?
</t>
  </si>
  <si>
    <t>AD (farm)</t>
  </si>
  <si>
    <t xml:space="preserve">Direct land application of hygienized digestate to replace the use of mineral fertilizer. </t>
  </si>
  <si>
    <t>?
P: 70%</t>
  </si>
  <si>
    <t>Pettersspon, 2001</t>
  </si>
  <si>
    <t xml:space="preserve">N fertilizer
P fertilizer
</t>
  </si>
  <si>
    <t>N: 5.7% (based on input)</t>
  </si>
  <si>
    <t>Ferric phosphate</t>
  </si>
  <si>
    <t xml:space="preserve"> Triple superphosphate</t>
  </si>
  <si>
    <t>Hospido, A; Moreira, MT; Martin, M; Rigola, M; Feijoo, G</t>
  </si>
  <si>
    <t>Environmental evaluation of different treatment processes for sludge from urban wastewater treatments: Anaerobic digestion versus thermal processes</t>
  </si>
  <si>
    <t xml:space="preserve">The sludge produced in the WWTP is anaerobically digestated. The digestate is used on the agricultural land </t>
  </si>
  <si>
    <t>IDEMAT database</t>
  </si>
  <si>
    <t>Bengtsson et al., 1997</t>
  </si>
  <si>
    <t>The management of 1 ton of thickened mixed sludge in dry basis (1 tDM)</t>
  </si>
  <si>
    <t>Eriksson, O; Reich, MC; Frostell, B; Bjorklund, A; Assefa, G; Sundqvist, JO; Granath, J; Baky, A; Thyselius, L</t>
  </si>
  <si>
    <t>Municipal solid waste management from a systems perspective</t>
  </si>
  <si>
    <t xml:space="preserve">Alternative waste management </t>
  </si>
  <si>
    <t xml:space="preserve">AD + Composting
</t>
  </si>
  <si>
    <t xml:space="preserve">The bio-waste is processed in AD with bio gas production. Digestate is further composted and the compost is used to replace fertilizer. </t>
  </si>
  <si>
    <t>Bio-waste</t>
  </si>
  <si>
    <t>The treatment of waste produced</t>
  </si>
  <si>
    <t>The bio-waste is processed in AD with bio gas production and the digestate is used for agriculture.</t>
  </si>
  <si>
    <t>Lundin, M; Bengtsson, M; Molander, S</t>
  </si>
  <si>
    <t>Life cycle assessment of wastewater systems: Influence of system boundaries and scale on calculated environmental loads</t>
  </si>
  <si>
    <t>LCI study (future-oriented, market mix data for electricity)</t>
  </si>
  <si>
    <t xml:space="preserve">Alternative wastewater treatment </t>
  </si>
  <si>
    <t xml:space="preserve">The sludge produced in the WWTP is stored for 6-12 months and then transported to farms to replace the use of the mineral fertilizer. </t>
  </si>
  <si>
    <t>Substitutability
N: 50%
P: 70%</t>
  </si>
  <si>
    <t>Tillman et al,. 1996</t>
  </si>
  <si>
    <t>Substitutability
N: 50%
P: 100%</t>
  </si>
  <si>
    <t xml:space="preserve">Composting of black water with kitchen waste and the sludge produced in the septic tank. The compost is used as fertilizer. </t>
  </si>
  <si>
    <t xml:space="preserve">Blackwater + kitchen waste + Sludge from septic tank </t>
  </si>
  <si>
    <t xml:space="preserve">Septic tank </t>
  </si>
  <si>
    <t>Greywater</t>
  </si>
  <si>
    <t xml:space="preserve">Sand </t>
  </si>
  <si>
    <t>P: ?</t>
  </si>
  <si>
    <t xml:space="preserve">
P fertilizer</t>
  </si>
  <si>
    <t>S</t>
  </si>
  <si>
    <t>Istrate I.-R., Galvez-Martos J.-L., Dufour J.</t>
  </si>
  <si>
    <t>The impact of incineration phase-out on municipal solid waste landfilling and life cycle environmental performance: Case study of Madrid, Spain</t>
  </si>
  <si>
    <t>Alternative municipal waste management (with incineration phase-out)</t>
  </si>
  <si>
    <t xml:space="preserve">Composting </t>
  </si>
  <si>
    <t xml:space="preserve">Composing t of organic waste or pre-digestated organic waste. The compost is spread on arable land to replace the usage of mineral fertilizers. </t>
  </si>
  <si>
    <t>Organic waste/ digestate</t>
  </si>
  <si>
    <t>MFE
N: 30%
P: 96.47% (after subtracting P emissions )
K: 100%</t>
  </si>
  <si>
    <t xml:space="preserve">Bruun et al., 2006 
</t>
  </si>
  <si>
    <t>N  
P
K</t>
  </si>
  <si>
    <t xml:space="preserve">N fertilizer
P fertilizer 
K fertilizer </t>
  </si>
  <si>
    <t xml:space="preserve">Market for N, P and K fertilizer
</t>
  </si>
  <si>
    <t>The management of the yearly amount of household, commercial, and street cleaning waste generated in the city of Madrid</t>
  </si>
  <si>
    <t>Belhani M., Boutaghane H., Boufas R.-A.</t>
  </si>
  <si>
    <t>Land application</t>
  </si>
  <si>
    <t xml:space="preserve">WWTP sludge is used direct to land application </t>
  </si>
  <si>
    <t>N: 50%
P: 50%</t>
  </si>
  <si>
    <t>Smith, 1996</t>
  </si>
  <si>
    <t xml:space="preserve">N fertilizer
P fertilizer 
</t>
  </si>
  <si>
    <t>Gemis</t>
  </si>
  <si>
    <t>1 m3 of wastewater for 1 y</t>
  </si>
  <si>
    <t>Algeria</t>
  </si>
  <si>
    <t>Medina-Martos E., Istrate I.-R., Villamil J.A., Gálvez-Martos J.-L., Dufour J., Mohedano Á.F.</t>
  </si>
  <si>
    <t>Techno-economic and life cycle assessment of an integrated hydrothermal carbonization system for sewage sludge</t>
  </si>
  <si>
    <t>N: 24,5%
P: 73,0%
K: 100%</t>
  </si>
  <si>
    <t>Bruun et al., 2016
Yoshida et al., 2018
Bruun et al., 2016</t>
  </si>
  <si>
    <t>N: 0.298%
P: 0.599%
K: 0.120%</t>
  </si>
  <si>
    <t>The treatment and disposal of 1000 kg wet mixed sludge</t>
  </si>
  <si>
    <t>Tonini D., Wandl A., Meister K., Unceta P.M., Taelman S.E., Sanjuan-Delmás D., Dewulf J., Huygens D.</t>
  </si>
  <si>
    <t>Quantitative sustainability assessment of household food waste management in the Amsterdam Metropolitan Area</t>
  </si>
  <si>
    <t>Food waste
/
Digestate</t>
  </si>
  <si>
    <t xml:space="preserve">Organic N 55%
Mineral N 80%
P 85%
K 73%
(Differentiate the organic and mineral N content)
</t>
  </si>
  <si>
    <t xml:space="preserve">Eghball et al., 2002; Tonini et al., 2019
</t>
  </si>
  <si>
    <t>N
P
K
Peat</t>
  </si>
  <si>
    <t>N: EU average mix for N 
(urea 24.5%, ammonium nitrate 27%, calcium ammonium nitrate 33%,
and urea-ammonium nitrate 15.5%)
P: Diammonium phosphate
K: Potassium chloride</t>
  </si>
  <si>
    <t>The management of food waste annually generated by the households and small-and-medium-enterprises</t>
  </si>
  <si>
    <t>The Netherlands</t>
  </si>
  <si>
    <t>Ammonium Sulphate stripping</t>
  </si>
  <si>
    <t>Digestate (liquid)</t>
  </si>
  <si>
    <t>Mineral N 80%</t>
  </si>
  <si>
    <t xml:space="preserve">N
</t>
  </si>
  <si>
    <t>Lee M., Tsai W.-S., Chen S.-T.</t>
  </si>
  <si>
    <t>Reusing shell waste as a soil conditioner alternative? A comparative study of eggshell and oyster shell using a life cycle assessment approach</t>
  </si>
  <si>
    <t>?/CLCA (inex.)</t>
  </si>
  <si>
    <t>Shell (eggshell and oyster shell) waste management</t>
  </si>
  <si>
    <t>Calcination of shell waste</t>
  </si>
  <si>
    <t>Shell waste</t>
  </si>
  <si>
    <t>CaO</t>
  </si>
  <si>
    <t>Ca</t>
  </si>
  <si>
    <t>Soil conditioner</t>
  </si>
  <si>
    <t>Quicklime</t>
  </si>
  <si>
    <t>Product</t>
  </si>
  <si>
    <t>The required dosage of lime (CaO) as a soil conditioner for a land surface of 1 m2 to maintain its soil pH at a neutral level</t>
  </si>
  <si>
    <t>Taiwan</t>
  </si>
  <si>
    <t>Havukainen J., Väisänen S., Rantala T., Saunila M., Ukko J.</t>
  </si>
  <si>
    <t>Environmental impacts of manure management based on life cycle assessment approach</t>
  </si>
  <si>
    <t xml:space="preserve">Gabi </t>
  </si>
  <si>
    <t>1 t of utilized horse feces (stable manure without added bedding material)</t>
  </si>
  <si>
    <t>Finland</t>
  </si>
  <si>
    <t xml:space="preserve">Composting of stored manure. Three different composting technologies are tested (bag, drum and window). The compost is used on agricultural land. </t>
  </si>
  <si>
    <t>Manure/Compost</t>
  </si>
  <si>
    <t>Fernández-Braña A., Feijoo G., Dias-Ferreira C.</t>
  </si>
  <si>
    <t>Turning waste management into a carbon neutral activity: Practical demonstration in a medium-sized European city</t>
  </si>
  <si>
    <t xml:space="preserve">Municipal waste management </t>
  </si>
  <si>
    <t xml:space="preserve">Biowaste </t>
  </si>
  <si>
    <t>Fertilizer potential 
N: 20%
P: 100%
K: 100%</t>
  </si>
  <si>
    <t>Boldrin et al., 2010</t>
  </si>
  <si>
    <t>N
P
K
C</t>
  </si>
  <si>
    <t>N fertilizer
P fertilizer 
K fertilizer 
+
Soil conditioner</t>
  </si>
  <si>
    <t>?
+
Peat &amp; straw</t>
  </si>
  <si>
    <t xml:space="preserve">Nutrient
+
Product
</t>
  </si>
  <si>
    <t>?
+
Soil conditioner: 100% (25:75 peat and straw)</t>
  </si>
  <si>
    <t xml:space="preserve">Fertilizer: Boldrin et al. 2010 
Soil conditioner: Hermann et al. 2011
</t>
  </si>
  <si>
    <t>Total annual mass of MSW collected within the study area</t>
  </si>
  <si>
    <t>Portugal</t>
  </si>
  <si>
    <t>Morelli B., Cashman S., Ma X., Turgeon J., Arden S., Garland J.</t>
  </si>
  <si>
    <t>Environmental and cost benefits of co-digesting food waste at wastewater treatment facilities</t>
  </si>
  <si>
    <t xml:space="preserve">Technology investigation with increased scale  </t>
  </si>
  <si>
    <t xml:space="preserve">Co-digestion of sewage sludge and source separated organic waste. </t>
  </si>
  <si>
    <t>Sludge + food waste</t>
  </si>
  <si>
    <t>Biosolids</t>
  </si>
  <si>
    <t xml:space="preserve">MFE
N: 55%
P: 95% </t>
  </si>
  <si>
    <t>N: Smith &amp; Durham 2002; Rigby et al. 2016
P: Boldrin et al. 2009</t>
  </si>
  <si>
    <t>Treatment of one cubic meter (m3) of municipal wastewater</t>
  </si>
  <si>
    <t>USA</t>
  </si>
  <si>
    <t>Yes (net land application emissions)</t>
  </si>
  <si>
    <t>Metson G.S., Feiz R., Quttineh N.-H., Tonderski K.</t>
  </si>
  <si>
    <t>Optimizing transport to maximize nutrient recycling and green energy recovery</t>
  </si>
  <si>
    <t xml:space="preserve">Biogas system </t>
  </si>
  <si>
    <t xml:space="preserve">Direct land of manure /+ sewage sludge to replace the mineral fertilizer utilization. </t>
  </si>
  <si>
    <t>Manure
+/
Sludge</t>
  </si>
  <si>
    <t>N/P: Börjesson et al. 2010
K: Ecoinvent</t>
  </si>
  <si>
    <t>?
+
Akram et al., 2019b; JBV, 2013</t>
  </si>
  <si>
    <t xml:space="preserve">AD of manure or sewage sludge. Different types of manure and biogas plant are considered. The digestate is used in agricultural land. </t>
  </si>
  <si>
    <t>Wang Z., Lv J., Gu F., Yang J., Guo J.</t>
  </si>
  <si>
    <t>Environmental and economic performance of an integrated municipal solid waste treatment: A Chinese case study</t>
  </si>
  <si>
    <t xml:space="preserve">Integrated municipal solid waste management system </t>
  </si>
  <si>
    <t xml:space="preserve">AD of organic municipal solid waste and sewage sludge. The digestate is composted. The final product compost is used to replace fertilizers. </t>
  </si>
  <si>
    <t>Organic waste
+
Sludge</t>
  </si>
  <si>
    <t>Ammonium nitrate phosphate</t>
  </si>
  <si>
    <t>Lee E., Oliveira D.S.B.L., Oliveira L.S.B.L., Jimenez E., Kim Y., Wang M., Ergas S.J., Zhang Q.</t>
  </si>
  <si>
    <t>Comparative environmental and economic life cycle assessment of high solids anaerobic co-digestion for biosolids and organic waste management</t>
  </si>
  <si>
    <t>HS-AcD (high solid anaerobic co-digestion)</t>
  </si>
  <si>
    <t xml:space="preserve">High solid AD to digestion process is used to treat waste mix (food waste, yard waste and sewage sludge). The digestate is to replace the usage of mineral fertilizers. </t>
  </si>
  <si>
    <t>Waste mix (food waste, yard waste and sewage sludge)</t>
  </si>
  <si>
    <t xml:space="preserve">The waste mix (food waste, yard waste and sewage sludge) is composted in the windrow system. The compost is used to replace both nitrogen-based and non-nitrogen-based fertilizers.   </t>
  </si>
  <si>
    <t>Romeiko X.X.</t>
  </si>
  <si>
    <t>Comprehensive water footprint assessment of conventional and four alternative resource recovery based wastewater service options</t>
  </si>
  <si>
    <t>WF study</t>
  </si>
  <si>
    <t>Water system</t>
  </si>
  <si>
    <t>Urine and feces</t>
  </si>
  <si>
    <t xml:space="preserve">N: 5%-15% (first year) / 2%-8% (following years)
P: ?
</t>
  </si>
  <si>
    <t xml:space="preserve">N
P
</t>
  </si>
  <si>
    <t>1 household’s water and wastewater service demand</t>
  </si>
  <si>
    <t>N/P: 95%</t>
  </si>
  <si>
    <t>Meinzinger and Oldenburg, 2009; Meinzinger et al., 2010</t>
  </si>
  <si>
    <t>Black water</t>
  </si>
  <si>
    <t>N: 78%-0%
P: ?</t>
  </si>
  <si>
    <t>US NREL, 2013</t>
  </si>
  <si>
    <t>Sahoo K., Mani S.</t>
  </si>
  <si>
    <t>Economic and environmental impacts of an integrated-state anaerobic digestion system to produce compressed natural gas from organic wastes and energy crops</t>
  </si>
  <si>
    <t xml:space="preserve">AD technology investigation </t>
  </si>
  <si>
    <t xml:space="preserve">Lagoon </t>
  </si>
  <si>
    <t>Dairy farm slurry</t>
  </si>
  <si>
    <t>Slurry</t>
  </si>
  <si>
    <t>N: 70%
P: 90%
K: 90%</t>
  </si>
  <si>
    <t>N: Hhamelin et al., 2011
P+K: Ebner et al., 2015</t>
  </si>
  <si>
    <t>1 gallon of gasoline equivalent (GGE) biogas produced and
consumed as a transportation fuel</t>
  </si>
  <si>
    <t xml:space="preserve">AD of organic waste (dairy farm slurry, food waste). The liquid state from AD is separated and is applied to the crop field to substitute mineral fertilizers. </t>
  </si>
  <si>
    <t>Slurry
+
Food waste</t>
  </si>
  <si>
    <t>Liquid effluent</t>
  </si>
  <si>
    <t xml:space="preserve">AD of organic waste (dairy farm slurry, food waste and energy crops). The digestate is used to replace fertilizers. </t>
  </si>
  <si>
    <t>Slurry + Food waste
( + Energy crops)</t>
  </si>
  <si>
    <t>Mohammadi A., Sandberg M., Venkatesh G., Eskandari S., Dalgaard T., Joseph S., Granström K.</t>
  </si>
  <si>
    <t>Environmental analysis of producing biochar and energy recovery from pulp and paper mill biosludge</t>
  </si>
  <si>
    <t xml:space="preserve">?/CLCA </t>
  </si>
  <si>
    <t xml:space="preserve">Paper and pulp mill biosludge management </t>
  </si>
  <si>
    <t xml:space="preserve">Incineration </t>
  </si>
  <si>
    <t xml:space="preserve">The paper and pulp mill biosludge is incinerated. The ash is applied to land as fertilizer. </t>
  </si>
  <si>
    <t>Paper and pulp mill biosludge</t>
  </si>
  <si>
    <t>18-35% (the mineral fertilizer 65-70%)</t>
  </si>
  <si>
    <t xml:space="preserve">Pitman, 2006
</t>
  </si>
  <si>
    <t>P
K
Ca
Mg</t>
  </si>
  <si>
    <t>Commercial fertilizer</t>
  </si>
  <si>
    <t>N: NH4NO3
P: P2O5
K: K2O
Mg: MgO
Ca: CaCO3</t>
  </si>
  <si>
    <t>P: 4.37%
K: 0.53%
Ca: 4.67%
Mg: 0.88%</t>
  </si>
  <si>
    <t xml:space="preserve">Pyrolysis is used to process the paper and pulp mill biosludge. The final product from the pyrolysis process is biochar that is used to replace mineral fertilizers. </t>
  </si>
  <si>
    <t>Pyrochar</t>
  </si>
  <si>
    <t>N
P
K
Mg
Ca</t>
  </si>
  <si>
    <t>The enhanced effect</t>
  </si>
  <si>
    <t xml:space="preserve">Improvement effect </t>
  </si>
  <si>
    <t>Mitchell et al. 2015; Sackett et al. 2015</t>
  </si>
  <si>
    <t>Mitchell et al. 2015; Sackett et
al. 2015</t>
  </si>
  <si>
    <t>Khandelwal H., Thalla A.K., Kumar S., Kumar R.</t>
  </si>
  <si>
    <t>Life cycle assessment of municipal solid waste management options for India</t>
  </si>
  <si>
    <r>
      <rPr>
        <sz val="11"/>
        <rFont val="Calibri"/>
        <family val="2"/>
        <scheme val="minor"/>
      </rPr>
      <t xml:space="preserve">? </t>
    </r>
    <r>
      <rPr>
        <sz val="11"/>
        <color theme="1"/>
        <rFont val="Calibri"/>
        <family val="2"/>
        <scheme val="minor"/>
      </rPr>
      <t xml:space="preserve">
</t>
    </r>
  </si>
  <si>
    <t xml:space="preserve">Municipal solid waste management </t>
  </si>
  <si>
    <t xml:space="preserve">Composting of organic waste separated from the municipal solid waste mix. The compost is used in agriculture. </t>
  </si>
  <si>
    <t>Organic waste</t>
  </si>
  <si>
    <t xml:space="preserve">? </t>
  </si>
  <si>
    <t>The management of one metric ton of municipal solid waste</t>
  </si>
  <si>
    <t xml:space="preserve">AD of organic waste separated from the municipal solid waste mix. The digestate is valorized to replace mineral fertilizer. </t>
  </si>
  <si>
    <t>Di Maria F., Sisani F., Lasagni M., Borges M.S., Gonzales T.H.</t>
  </si>
  <si>
    <t>Replacement of energy crops with bio-waste in existing anaerobic digestion plants: An energetic and environmental analysis</t>
  </si>
  <si>
    <t xml:space="preserve">Technology investigation (Alternative feed to AD) </t>
  </si>
  <si>
    <t xml:space="preserve">Biowaste is treated in the composting facility. The compost is used to replace fertilizer and to restore the carbon sink of soils. </t>
  </si>
  <si>
    <t xml:space="preserve">N fertilizer
P fertilizer 
K fertilizer
</t>
  </si>
  <si>
    <t>Urea
P2O5
K2O</t>
  </si>
  <si>
    <t xml:space="preserve">Nutrient
</t>
  </si>
  <si>
    <t>The production of 1 kWh of net electrical energy</t>
  </si>
  <si>
    <t>Italy</t>
  </si>
  <si>
    <t>Yes (inex.)</t>
  </si>
  <si>
    <t>Khoshnevisan B., Tsapekos P., Alvarado-Morales M., Rafiee S., Tabatabaei M., Angelidaki I.</t>
  </si>
  <si>
    <t>Life cycle assessment of different strategies for energy and nutrient recovery from source sorted organic fraction of household waste</t>
  </si>
  <si>
    <t>Pretreatment technology investigation for AD</t>
  </si>
  <si>
    <t xml:space="preserve">AD of source-separated organic household waste. The digestate is used as fertilizer. </t>
  </si>
  <si>
    <t xml:space="preserve">N fertilizer
</t>
  </si>
  <si>
    <t xml:space="preserve">Danish regulation </t>
  </si>
  <si>
    <t>Denmark</t>
  </si>
  <si>
    <t>Owsianiak M., Brooks J., Renz M., Laurent A.</t>
  </si>
  <si>
    <t>Hydrochar use in agriculture</t>
  </si>
  <si>
    <t>HTC</t>
  </si>
  <si>
    <t>Green waste</t>
  </si>
  <si>
    <t>HTC process water</t>
  </si>
  <si>
    <t>The average application and storage of 1 kg of biogenic HTC carbon to a temperate agricultural soil</t>
  </si>
  <si>
    <t xml:space="preserve">Germany 
+
Spain </t>
  </si>
  <si>
    <t>Hydrocar</t>
  </si>
  <si>
    <t>Hydrochar fertilizer replacement ability: by using hydrochar on agricultural land, the required N fertilizer is reduced by 50%</t>
  </si>
  <si>
    <t>Moretti M., Van Dael M., Malina R., Van Passel S.</t>
  </si>
  <si>
    <t>Environmental assessment of waste feedstock mono-dimensional and bio-refinery systems: Combining manure co-digestion and municipal waste anaerobic digestion</t>
  </si>
  <si>
    <t xml:space="preserve">ALCA (inex.)  </t>
  </si>
  <si>
    <t>Organic municipal solid waste</t>
  </si>
  <si>
    <t>Calcium ammonium nitrate 
Single superphosphate
Potassium sulfate</t>
  </si>
  <si>
    <t>The total weight of the yearly processed OMSW, manure, and cosubstrates
in the local area</t>
  </si>
  <si>
    <t xml:space="preserve">Pig manure is co-digested with the co-substrates. The digestate is further processed through separation, drying, ultrafiltration and reverse osmosis. The final products are dry manure and retentates. </t>
  </si>
  <si>
    <t>Physically treated digestate</t>
  </si>
  <si>
    <t>Andreasi Bassi S., Christensen T.H., Damgaard A.</t>
  </si>
  <si>
    <t>Environmental performance of household waste management in Europe - An example of 7 countries</t>
  </si>
  <si>
    <t>Household waste management within the EU</t>
  </si>
  <si>
    <t xml:space="preserve">The food waste is composted. The compost can be used either on agricultural land to replace fertilizers or in garden to replace both peat and fertilizer. In German and Italian scenarios, the food waste is sent to AD and the digestate is then composted. The composted digestate is only used on agricultural soil, which is modelled as the direct compost scenario.  </t>
  </si>
  <si>
    <t xml:space="preserve">N fertilizer
P fertilizer 
K fertilizer 
+
Peat </t>
  </si>
  <si>
    <t>In agriculture: 
N: 20% 
P: 100%
K: 100%
In garden:
29%
Peat: ?</t>
  </si>
  <si>
    <t>Scenario analysis of different agricultural soil type
+
no substitution
(composting marginal environmental impacts)</t>
  </si>
  <si>
    <t>The treatment of 1000 kg of household waste</t>
  </si>
  <si>
    <t>Germany 
France 
UK
Italy
Poland 
(AD scenario is only for Germany and Italy)</t>
  </si>
  <si>
    <t>The avoided heavy metals from commercial fertilizer</t>
  </si>
  <si>
    <t>Bernstad Saraiva A., Souza R.G., Valle R.A.B.</t>
  </si>
  <si>
    <t>Comparative lifecycle assessment of alternatives for waste management in Rio de Janeiro – Investigating the influence of an attributional or consequential approach</t>
  </si>
  <si>
    <t xml:space="preserve">ALCA 
+
CLCA
</t>
  </si>
  <si>
    <t xml:space="preserve">LCA methodology investigation  </t>
  </si>
  <si>
    <t xml:space="preserve">Separately collected organic waste is treated in AD. The digestate is used as fertilizer on farmland. </t>
  </si>
  <si>
    <t xml:space="preserve">N fertilizer 
P fertilizer 
K fertilizer
/
Compost
</t>
  </si>
  <si>
    <t xml:space="preserve">ALCA: 
Global average N, P and K fertilizer
CLCA:
Urea
Potassium chloride
Simple superphosphate
+
Compost </t>
  </si>
  <si>
    <t>?
Compost: Andersen et al. 2010</t>
  </si>
  <si>
    <t xml:space="preserve">Alternative substituted N fertilizer as calcium ammonia nitrate (CAN)
+
Concentration of cadmium in the replaced P fertilizer </t>
  </si>
  <si>
    <t>The collection and treatment of 1 ton of domestic waste</t>
  </si>
  <si>
    <t xml:space="preserve">Brazil </t>
  </si>
  <si>
    <t>Deviatkin I., Havukainen J., Horttanainen M.</t>
  </si>
  <si>
    <t>Comparative life cycle assessment of thermal residue recycling on a regional scale: A case study of South-East Finland</t>
  </si>
  <si>
    <t xml:space="preserve">Thermal residues recycling and management </t>
  </si>
  <si>
    <t xml:space="preserve">Thermal residues from thermal treatment such as incineration are used for forest fertilization and soil neutralization. </t>
  </si>
  <si>
    <t xml:space="preserve">P
K
Ca
</t>
  </si>
  <si>
    <t xml:space="preserve">P fertilizer 
K fertilizer 
+
Limestone </t>
  </si>
  <si>
    <t>Forest fertilizer Rauta-PK (Yara)
+
Limestone</t>
  </si>
  <si>
    <t>Gabi</t>
  </si>
  <si>
    <t>Based on P: 
44.52% 
Ca: 
42.19%</t>
  </si>
  <si>
    <t>P demand for forest: Huotari 2012
Fertilizing effect: Väätäinen et al. 2011
P content in fertilizer: Yara Suomi Oy, 2015
Ca content: Saarsalmi et al., 2011</t>
  </si>
  <si>
    <t xml:space="preserve">Substitution rate (break-even substitution rate)
+
Fertilizer effect
+
Content of nutrients
</t>
  </si>
  <si>
    <t>The total amount of thermal
residues generated in the case study area</t>
  </si>
  <si>
    <t>Eriksson M., Spångberg J.</t>
  </si>
  <si>
    <t>Carbon footprint and energy use of food waste management options for fresh fruit and vegetables from supermarkets</t>
  </si>
  <si>
    <t xml:space="preserve">Supermarket waste food management </t>
  </si>
  <si>
    <t xml:space="preserve">AD of food waste from supermarkets. The digestate is stored for 6 months on manure pad and then used as fertilizer. </t>
  </si>
  <si>
    <t xml:space="preserve">Delin et al., 2012
</t>
  </si>
  <si>
    <t xml:space="preserve">Ammonium nitrate 
Triple superphosphate </t>
  </si>
  <si>
    <t>Dual:
1 kg of wasted food in a waste management scenario 
+
The removal of 1 kg of food waste from a supermarket</t>
  </si>
  <si>
    <t>Yes, N2O emission</t>
  </si>
  <si>
    <t>Edwards J., Othman M., Crossin E., Burn S.</t>
  </si>
  <si>
    <t>Anaerobic co-digestion of municipal food waste and sewage sludge: A comparative life cycle assessment in the context of a waste service provision</t>
  </si>
  <si>
    <t xml:space="preserve">Waste management system </t>
  </si>
  <si>
    <t xml:space="preserve">Sewage
</t>
  </si>
  <si>
    <t>40%
100%
100%</t>
  </si>
  <si>
    <t>Sharma and Campbell, 2007</t>
  </si>
  <si>
    <t>Ecoinvent (assumed)</t>
  </si>
  <si>
    <t xml:space="preserve">PNA
</t>
  </si>
  <si>
    <t>Yes
(assuming no credit for replacing fertilizer)</t>
  </si>
  <si>
    <t>The management of the annual quantity of municipal waste discarded into the mobile garbage bin and collected by the local government, as well as the management of the annual quantity of sewage sludge treated by the local WWTP</t>
  </si>
  <si>
    <t>Australia</t>
  </si>
  <si>
    <t>Yes (assuming N emission for digestate and mineral fertilizer should be the same. It is also investigated in the sensitivity analysis.)</t>
  </si>
  <si>
    <t xml:space="preserve">Co-digestion of food waste and sewage sludge. The digestate is used for land application to replace the use of fertilizer. </t>
  </si>
  <si>
    <t>Sewage 
+ 
Food waste</t>
  </si>
  <si>
    <t>Miller-Robbie L., Ramaswami A., Amerasinghe P.</t>
  </si>
  <si>
    <t>Wastewater treatment and reuse in urban agriculture: Exploring the food, energy, water, and health nexus in Hyderabad, India</t>
  </si>
  <si>
    <t xml:space="preserve">Life cycle GHG accounting </t>
  </si>
  <si>
    <t>WWTP (sewage)</t>
  </si>
  <si>
    <t>WWTP (aerobic treatment)</t>
  </si>
  <si>
    <t xml:space="preserve">Treated wastewater is partially reused in agriculture. The nutrient contained treated wastewater is used for irrigation and avoids the use of fertilizer. </t>
  </si>
  <si>
    <t xml:space="preserve">Solubility of N, P, K measured </t>
  </si>
  <si>
    <t xml:space="preserve">Primary
</t>
  </si>
  <si>
    <t>Per liter for the combination of wastewater treatment and reuse in agriculture</t>
  </si>
  <si>
    <t>Negro V., Ruggeri B., Fino D., Tonini D.</t>
  </si>
  <si>
    <t>Life cycle assessment of orange peel waste management</t>
  </si>
  <si>
    <t xml:space="preserve">Orange peels waste management </t>
  </si>
  <si>
    <t xml:space="preserve">AD of orange peel waste combined the D-limonene extraction technology. The digestate is used to replace fertilizer. </t>
  </si>
  <si>
    <t xml:space="preserve">Orange peel 
</t>
  </si>
  <si>
    <t>Yes
Nitrogen quantity necessary to substitute fertilizer regarding GWP</t>
  </si>
  <si>
    <t>The management of 1 t of orange peel waste (wet weight)</t>
  </si>
  <si>
    <t xml:space="preserve">Orange peel
+
Manure (+ seaweed)
</t>
  </si>
  <si>
    <t xml:space="preserve">Direct composting of orange peel waste with bio-filter. The compost is used to replace the consumption of mineral fertilizer. </t>
  </si>
  <si>
    <t>Nayal F.S., Mammadov A., Ciliz N.</t>
  </si>
  <si>
    <t>Environmental assessment of energy generation from agricultural and farm waste through anaerobic digestion</t>
  </si>
  <si>
    <t>WtE from agricultural and farm waste</t>
  </si>
  <si>
    <t xml:space="preserve">AD of grass, vegetable waste, slaughterhouse waste, poultry manure and cattle manure. The digestate is used as fertilizer. </t>
  </si>
  <si>
    <t>grass, vegetable waste, slaughterhouse waste, poultry manure and cattle manure</t>
  </si>
  <si>
    <t xml:space="preserve">Ammonium nitrate 
 </t>
  </si>
  <si>
    <t>Providing 8599 GJ of electricity to 865 houses, each with four family members, for one year, through the use of 10680 ton/year local agricultural and animal waste</t>
  </si>
  <si>
    <t>Jensen M.B., Møller J., Scheutz C.</t>
  </si>
  <si>
    <t>Comparison of the organic waste management systems in the Danish-German border region using life cycle assessment (LCA)</t>
  </si>
  <si>
    <t xml:space="preserve">Organic household waste management </t>
  </si>
  <si>
    <t xml:space="preserve">AD of the waste and the digestate is sent to the composting facilities </t>
  </si>
  <si>
    <t>Organic household waste</t>
  </si>
  <si>
    <t>Danish regulation for N and P</t>
  </si>
  <si>
    <t>German-Danish border region</t>
  </si>
  <si>
    <t>Yes (DAISY MODEL)</t>
  </si>
  <si>
    <t>Blanco D., Collado S., Laca A., Díaz M.</t>
  </si>
  <si>
    <t>Life cycle assessment of introducing an anaerobic digester in a municipal wastewater treatment plant in Spain</t>
  </si>
  <si>
    <t>Technology investigation (AD in WWTP)</t>
  </si>
  <si>
    <t>Bengtsson et al. 1997</t>
  </si>
  <si>
    <t>To treat the biodegradable organic load with 60 g of 5-day biochemical oxygen demand per day</t>
  </si>
  <si>
    <t>Spain</t>
  </si>
  <si>
    <t>Tomei M.C., Bertanza G., Canato M., Heimersson S., Laera G., Svanström M.</t>
  </si>
  <si>
    <t>Techno-economic and environmental assessment of upgrading alternatives for sludge stabilization in municipal wastewater treatment plants</t>
  </si>
  <si>
    <t xml:space="preserve">Technology investigation (AD) </t>
  </si>
  <si>
    <t xml:space="preserve">AD of sewage sludge. The digestate is used for land application. </t>
  </si>
  <si>
    <t>Modelled based on David &amp; Haglund (1999)</t>
  </si>
  <si>
    <t>40%
70%</t>
  </si>
  <si>
    <t>Lundin et al. (2004)
Bengtsson et al. (1997)
Dalemo et al. (1998)</t>
  </si>
  <si>
    <t>The treatment to the required level of the wastewater and sludge during one day for a plant of the capacity
70,000 PE</t>
  </si>
  <si>
    <t>Parkes O., Lettieri P., Bogle I.D.L.</t>
  </si>
  <si>
    <t>Life cycle assessment of integrated waste management systems for alternative legacy scenarios of the London Olympic Park</t>
  </si>
  <si>
    <t xml:space="preserve">Municipal solid waste treatment management </t>
  </si>
  <si>
    <t xml:space="preserve">AD of the source-separated organic fraction. The digestate is used for land application to replace the use of commercial fertilizer. </t>
  </si>
  <si>
    <t>Møller et al. (2009)</t>
  </si>
  <si>
    <t>GWP from Williams et al., 2006
Other impact assessment results from Ecoinvent</t>
  </si>
  <si>
    <t>N: 40%
P: 100%
K: 100%</t>
  </si>
  <si>
    <t>Danish regulation (Møller et al. (2009) , secondary reference)</t>
  </si>
  <si>
    <t>The treatment of the total amount of MSW potentially generated at the Queen Elizabeth Olympic Park in one year of legacy period</t>
  </si>
  <si>
    <t xml:space="preserve">Composting of the source-separated organic fraction. The compost is used as fertilizer. </t>
  </si>
  <si>
    <t xml:space="preserve">0,75%
0,35%
0,95%
</t>
  </si>
  <si>
    <t>Boldrin et al., 2009</t>
  </si>
  <si>
    <t>Sørensen B.L., Dall O.L., Habib K.</t>
  </si>
  <si>
    <t>Environmental and resource implications of phosphorus recovery from waste activated sludge</t>
  </si>
  <si>
    <t>P recycling from sludge</t>
  </si>
  <si>
    <t>Gasification + Extraction</t>
  </si>
  <si>
    <t>Diammonium phosphate</t>
  </si>
  <si>
    <t>1 ton of dry waste (1 ton Dry Matter) activated sludge</t>
  </si>
  <si>
    <t>No (Toxicity impact caused between scenarios is similar)</t>
  </si>
  <si>
    <t>Niero M., Pizzol M., Bruun H.G., Thomsen M.</t>
  </si>
  <si>
    <t>Comparative life cycle assessment of wastewater treatment in Denmark including sensitivity and uncertainty analysis</t>
  </si>
  <si>
    <t>WWTP types and technologies investigation</t>
  </si>
  <si>
    <t xml:space="preserve">Aerobic digestion </t>
  </si>
  <si>
    <t xml:space="preserve">Assumption </t>
  </si>
  <si>
    <t>Nemecek and Kägi (2007)</t>
  </si>
  <si>
    <t>The treatment of 1 m3 of inlet wastewater</t>
  </si>
  <si>
    <t>Yes (the heavy metal emissions)</t>
  </si>
  <si>
    <t>AD of sludge and land application of digestate (investigated in the sensitivity analysis)</t>
  </si>
  <si>
    <t>Vadenbo C., Guillén-Gosálbez G., Saner D., Hellweg S.</t>
  </si>
  <si>
    <t>Multi-objective optimization of waste and resource management in industrial networks - Part II: Model application to the treatment of sewage sludge</t>
  </si>
  <si>
    <t xml:space="preserve">Sludge management </t>
  </si>
  <si>
    <t>Incineration + hydro-chemical process</t>
  </si>
  <si>
    <t>As mineral fertilizer</t>
  </si>
  <si>
    <t xml:space="preserve">Switzerland </t>
  </si>
  <si>
    <t>Brockmann D., Hanhoun M., Négri O., Hélias A.</t>
  </si>
  <si>
    <t>Environmental assessment of nutrient recycling from biological pig slurry treatment - Impact of fertilizer substitution and field emissions</t>
  </si>
  <si>
    <t>Nutrient recycling from pig slurry investigation</t>
  </si>
  <si>
    <t>Composting of centrifuged pig slurry (solid phase)</t>
  </si>
  <si>
    <t>MFE
N: 20,9% 
P: 75%
K: 100%</t>
  </si>
  <si>
    <t xml:space="preserve">N: first year PA model calculation (National Manuel of Good Practice for Biosolids)
P: sludge + supernatant (Arvalis, 2013)
compost (data sheet of the product)
K: assumption </t>
  </si>
  <si>
    <t>Average fertilizer mixes</t>
  </si>
  <si>
    <t>N: Delin et al. 2012
P+K: Arvalis, 2013</t>
  </si>
  <si>
    <t xml:space="preserve">Substitution rate for N (3 methods in total)
</t>
  </si>
  <si>
    <t>The treatment of 1 m3 pig slurry</t>
  </si>
  <si>
    <t>France</t>
  </si>
  <si>
    <t xml:space="preserve">Aerobic biological treatment </t>
  </si>
  <si>
    <t xml:space="preserve">Aerobic biological treatment of the liquid phase of the pig slurry. The sludge is used for land application. </t>
  </si>
  <si>
    <t>N: 41,5% 
P: 95% 
K: 100%</t>
  </si>
  <si>
    <t>Aerobic biological treatment of the liquid phase of the pig slurry. The supernatant  is used for land application</t>
  </si>
  <si>
    <t>Supernatant</t>
  </si>
  <si>
    <t>N: 49,0% 
P: 95% 
K: 100%</t>
  </si>
  <si>
    <t>Thibodeau C., Monette F., Glaus M.</t>
  </si>
  <si>
    <t>Comparison of development scenarios of a black water source-separation sanitation system using life cycle assessment and environmental life cycle costing</t>
  </si>
  <si>
    <t xml:space="preserve">Technology investigation
+
wastewater management </t>
  </si>
  <si>
    <t>AD of the sludge produced in the WWTP. The digestate is applied to the farmland.</t>
  </si>
  <si>
    <t>N: 50%
P: 70%
K: 100%</t>
  </si>
  <si>
    <t>Remy, 2010</t>
  </si>
  <si>
    <t>The wastewater and organic kitchen refuse collection and treatment with by-product (digestate/sludge and biogas) recycling for one inhabitant for one year</t>
  </si>
  <si>
    <t>Canada</t>
  </si>
  <si>
    <t>Yes
(Ammonia emissions depends on spreading methods and the product type. )</t>
  </si>
  <si>
    <t>AD of organic kitchen refuse. The digestate is applied to the farmland.</t>
  </si>
  <si>
    <t>Kitchen refuse</t>
  </si>
  <si>
    <t>N: 50%
P: 100%
K: 100%</t>
  </si>
  <si>
    <t>AD of organic kitchen refuse with blackwater. The digestate is applied to the farmland.</t>
  </si>
  <si>
    <t>Kitchen refuse + blackwater</t>
  </si>
  <si>
    <t>N: 90%
P: 100%
K: 100%</t>
  </si>
  <si>
    <t xml:space="preserve">The supernatant from the Co-AD which is used to digestate blackwater with kitchen refuse, is further applied as subsurface irrigation for willow. </t>
  </si>
  <si>
    <t>Wetland</t>
  </si>
  <si>
    <t xml:space="preserve">Effluent form the wetland </t>
  </si>
  <si>
    <t xml:space="preserve">The supernatant from the Co-AD is further processed to recovery phosphorus. </t>
  </si>
  <si>
    <t>Antonini et al., 2012
Remy, 2010</t>
  </si>
  <si>
    <t xml:space="preserve">The digestate from co-digestion is filtered. The supernatant from the filtration is firstly acidified. The acidified liquid is then send to the reverse osmosis. The acidified concentrate is transported to farmland to replace commercial fertilizer usage. </t>
  </si>
  <si>
    <t>Acid concentrate</t>
  </si>
  <si>
    <t>Hamelin L., Naroznova I., Wenzel H.</t>
  </si>
  <si>
    <t>Environmental consequences of different carbon alternatives for increased manure-based biogas</t>
  </si>
  <si>
    <t>Technology investigation (Co-substrate alternatives investigation for biogas production from manure)</t>
  </si>
  <si>
    <t>Fertilizer efficiency
N: 75%
P: 31%-70%
K: 32%-87%</t>
  </si>
  <si>
    <t xml:space="preserve">Commercial fertilizer </t>
  </si>
  <si>
    <t>Calcium ammonium nitrate
Diammonium phosphate Potassium chloride</t>
  </si>
  <si>
    <t xml:space="preserve">Danish legislation </t>
  </si>
  <si>
    <t xml:space="preserve">AD of pig manure and the digestate is used on farmland. </t>
  </si>
  <si>
    <t>N: 75%
P: 50%
K: 56%</t>
  </si>
  <si>
    <t>Source-separation + direct land application</t>
  </si>
  <si>
    <t xml:space="preserve">The pig manure is separated to solid and liquid fraction. The liquid fraction is used on field. </t>
  </si>
  <si>
    <t>Liquid fraction</t>
  </si>
  <si>
    <t>N: 65%
P: 100%
K: 41%</t>
  </si>
  <si>
    <t xml:space="preserve">Raw manure is spread on filed to replace mineral fertilizers. </t>
  </si>
  <si>
    <t>N: 75%
P: 50%
K: 55%</t>
  </si>
  <si>
    <t xml:space="preserve">Composting of garden waste. The compost is used as fertilizer. </t>
  </si>
  <si>
    <t>N: 40%
P: 27%
K: 22%</t>
  </si>
  <si>
    <t>Luo Y., Stichnothe H., Schuchardt F., Li G., Huaitalla R.M., Xu W.</t>
  </si>
  <si>
    <t>Life cycle assessment of manure management and nutrient recycling from a Chinese pig farm</t>
  </si>
  <si>
    <t xml:space="preserve">Manure management system </t>
  </si>
  <si>
    <t xml:space="preserve">Composting of pig manure with pre-digestated pig manure and sawdust / pig manure with corn stalks. The compost is used on cropland. </t>
  </si>
  <si>
    <t>MFE
N: 50%
P: 100%
K: 100%
Mg:100%</t>
  </si>
  <si>
    <t xml:space="preserve">N: Springer, 2011
The rest: assumption </t>
  </si>
  <si>
    <t>N
P
K
Mg</t>
  </si>
  <si>
    <t>The annual production of a typical pig farm in Beijing area</t>
  </si>
  <si>
    <t xml:space="preserve">AD of pig manure or with poultry manure. The effluent from AD is used for irrigation. </t>
  </si>
  <si>
    <t xml:space="preserve">Pig slurry +poultry manure
/
wastewater (liquid from pig stable)
</t>
  </si>
  <si>
    <t>N: 100%
P: 100%
K: 100%
Mg:100%</t>
  </si>
  <si>
    <t xml:space="preserve">The effluent from the AD is treated in a covered lagoon or aerated lagoon. The effluent is used for land application. </t>
  </si>
  <si>
    <t>Effluent from AD</t>
  </si>
  <si>
    <t>Menikpura S.N.M., Sang-Arun J., Bengtsson M.</t>
  </si>
  <si>
    <t>Integrated Solid Waste Management: An approach for enhancing climate co-benefits through resource recovery</t>
  </si>
  <si>
    <t xml:space="preserve">life cycle GHG accounting 
</t>
  </si>
  <si>
    <t xml:space="preserve">Composting of the organic waste. The produced compost is used to replace conventional fertilizer. </t>
  </si>
  <si>
    <t>Patyk, 1996</t>
  </si>
  <si>
    <t xml:space="preserve">N: 0,71%
P: 0,41%
K: 0,54%
</t>
  </si>
  <si>
    <t>Patyk, 1996 (not accessible)</t>
  </si>
  <si>
    <t>Thailand</t>
  </si>
  <si>
    <t>Tonini D., Martinez-Sanchez V., Astrup T.F.</t>
  </si>
  <si>
    <t>Material resources, energy, and nutrient recovery from waste: Are waste refineries the solution for the future?</t>
  </si>
  <si>
    <t>Municipal solid waste management alternatives</t>
  </si>
  <si>
    <t xml:space="preserve">N: 20%
P: 100%
K: 100%
</t>
  </si>
  <si>
    <t>Calcium ammonium nitrate
Diammonium phosphate
Potassium chloride</t>
  </si>
  <si>
    <t xml:space="preserve">The treatment of 1 Mg (wet weight) of municipal solid waste </t>
  </si>
  <si>
    <t>Europe</t>
  </si>
  <si>
    <t>De Vries J.W., Groenestein C.M., De Boer I.J.M.</t>
  </si>
  <si>
    <t>Environmental consequences of processing manure to produce mineral fertilizer and bio-energy</t>
  </si>
  <si>
    <t>Dissolved air floatation</t>
  </si>
  <si>
    <t>Pig or cattle manure</t>
  </si>
  <si>
    <t xml:space="preserve">Solid fraction </t>
  </si>
  <si>
    <t>MFE
N: 31% (grassland);31% ,41% (pig, cattle, arable land)
P: 100%
K: 100%</t>
  </si>
  <si>
    <t xml:space="preserve">De Vries et al., 2011; DR, 2009.
</t>
  </si>
  <si>
    <t>ammonium nitrate
Triple superphosphate
Potassium chloride</t>
  </si>
  <si>
    <t>To process 1 ton liquid manure into a mineral concentrate that can be applied as mineral N and K fertilizer and a solid fraction suitable for bio-energy production or application as P fertilizer</t>
  </si>
  <si>
    <t>Yes
(N-emissions) (P emissions are not included because they are assumed to be the same for all the scenarios.)</t>
  </si>
  <si>
    <t xml:space="preserve">After the floatation and dewatering, the solid fraction is used as substrate in the AD. The digestate is used to replace mineral fertilizer. </t>
  </si>
  <si>
    <t>Reverse osmosis</t>
  </si>
  <si>
    <t xml:space="preserve">The effluent from the floatation is sent to the reverse osmosis. The product from it, mineral concentrate, is used on field. </t>
  </si>
  <si>
    <t>Mineral concentrate</t>
  </si>
  <si>
    <t>N: 60% (grassland); 60, 80% (pig, cattle, arable land)
P: 100%
K: 100%</t>
  </si>
  <si>
    <t>Yes
The substitution rate of N</t>
  </si>
  <si>
    <t>Hermann B.G., Debeer L., De Wilde B., Blok K., Patel M.K.</t>
  </si>
  <si>
    <t>To compost or not to compost: Carbon and energy footprints of biodegradable materials' waste treatment</t>
  </si>
  <si>
    <t>Biodegradable waste management alternatives</t>
  </si>
  <si>
    <t xml:space="preserve">Home composting </t>
  </si>
  <si>
    <t xml:space="preserve">Home composting of the organic waste mix. The compost is used to replace the utilization of peat and N fertilizer. </t>
  </si>
  <si>
    <t>Organic waste mix (chemical and mechanical pulp for paper and cellulose production, starch, polylactic acid (PLA), starch/ MaterBiTM), polycaprolactone (starch/PCL, polybutyrate-adipate EcoflexTM terephthalate (PBAT, and polyhydroxyalkanoates (PHA))</t>
  </si>
  <si>
    <t>N: 100%</t>
  </si>
  <si>
    <t>N
peat + straw</t>
  </si>
  <si>
    <t>Peat
N-fertilizer</t>
  </si>
  <si>
    <t>/
 weighted average of (urea, ammonium nitrate, calcium ammonium nitrate and ammonium
sulphate)</t>
  </si>
  <si>
    <t xml:space="preserve">?
IFA, 2008 + Ramirez CA and Worrell E, 2008
</t>
  </si>
  <si>
    <t>79%
PA based</t>
  </si>
  <si>
    <t xml:space="preserve">Fuchs JG, Schleiss K, 2006
/
</t>
  </si>
  <si>
    <r>
      <t xml:space="preserve">Yes 
1. Replacing straw instead of peat in home composting and AD in the </t>
    </r>
    <r>
      <rPr>
        <sz val="11"/>
        <color rgb="FFFF0000"/>
        <rFont val="Calibri"/>
        <family val="2"/>
        <scheme val="minor"/>
      </rPr>
      <t>consequential manner</t>
    </r>
    <r>
      <rPr>
        <sz val="11"/>
        <color theme="1"/>
        <rFont val="Calibri"/>
        <family val="2"/>
        <scheme val="minor"/>
      </rPr>
      <t xml:space="preserve">, where the replaced straw is used for energy production. 
+
2. Adding the substitution for P and K. </t>
    </r>
  </si>
  <si>
    <t>1 kg of waste material mix</t>
  </si>
  <si>
    <t xml:space="preserve">From peat/ straw:
only the easily degradable non/renewable carbon emission
</t>
  </si>
  <si>
    <t xml:space="preserve">Industrial composting </t>
  </si>
  <si>
    <t xml:space="preserve">Industrial composting of the organic waste mix. The industrial compost is used to replace peat and straw at  a ratio of 1:3. The avoided N mineral fertilizer is also considered. </t>
  </si>
  <si>
    <t>79% + 73%
PA based</t>
  </si>
  <si>
    <t xml:space="preserve">AD of the organic waste mix. The digestate is used to replace the utilization of peat and N fertilizer. </t>
  </si>
  <si>
    <t>68%
PA based</t>
  </si>
  <si>
    <t>Hospido A., Carballa M., Moreira M., Omil F., Lema J.M., Feijoo G.</t>
  </si>
  <si>
    <t>Environmental assessment of anaerobically digested sludge reuse in agriculture: Potential impacts of emerging micropollutants</t>
  </si>
  <si>
    <t xml:space="preserve">Digestate management </t>
  </si>
  <si>
    <t xml:space="preserve">N-fertilizer 
P-fertilizer </t>
  </si>
  <si>
    <t xml:space="preserve">the management (anaerobic digestion and disposal) of 10 l of a mixture of primary and secondary sludge collected from the two thickeners </t>
  </si>
  <si>
    <t>Boldrin A., Hartling K.R., Laugen M., Christensen T.H.</t>
  </si>
  <si>
    <t>Environmental inventory modelling of the use of compost and peat in growth media preparation</t>
  </si>
  <si>
    <t xml:space="preserve">Composting of kitchen waste / garden waste to produce soil amendment to replace peat and fertilizers. </t>
  </si>
  <si>
    <t>Kitchen waste / garden waste</t>
  </si>
  <si>
    <t>N: 20%
P: 100%
K: 100%</t>
  </si>
  <si>
    <t>N
P
K
peat</t>
  </si>
  <si>
    <t>N-fertilizer 
P-fertilizer 
K-fertilizer
Peat</t>
  </si>
  <si>
    <t>?
Peat</t>
  </si>
  <si>
    <t xml:space="preserve">Hansen et al. (2006)
Self-modeled
</t>
  </si>
  <si>
    <t xml:space="preserve">?
volumetric 100% </t>
  </si>
  <si>
    <t>?
Mathur and Voisin, 1996</t>
  </si>
  <si>
    <t>Yes, peat/ compost substitution rate</t>
  </si>
  <si>
    <t>Treatment of 1 Mg of green waste and produce growth media (inexplicitly)</t>
  </si>
  <si>
    <t>Lundin M., Olofsson M., Pettersson G.J., Zetterlund H.</t>
  </si>
  <si>
    <t>Environmental and economic assessment of sewage sludge handling options</t>
  </si>
  <si>
    <t xml:space="preserve">Direct land application of pasteurized sludge that is produced in the WWTP. </t>
  </si>
  <si>
    <t>N: 40%
P: 70%</t>
  </si>
  <si>
    <t>Bengtsson et al., 1997; Dalemo et al., 1998</t>
  </si>
  <si>
    <t xml:space="preserve">Ammonium nitrate
Triple superphosphate
</t>
  </si>
  <si>
    <t>Davis and Haglund, 1999</t>
  </si>
  <si>
    <t>Bio-Con</t>
  </si>
  <si>
    <t xml:space="preserve">The dewatered sludge is incinerated. The ash and slag is further treated in a set of  ion exchangers where phosphate is recovered. </t>
  </si>
  <si>
    <t>Cambi-KREPRO</t>
  </si>
  <si>
    <t xml:space="preserve">Phosphate fraction 
+
Organic fraction </t>
  </si>
  <si>
    <t>N-fertilizer 
P-fertilizer 
Carbon source for bacteria</t>
  </si>
  <si>
    <t>Ammonium nitrate
Triple superphosphate
Ethanol</t>
  </si>
  <si>
    <t>Davis and Haglund, 1999
Literature</t>
  </si>
  <si>
    <t>Nutrient
+
?</t>
  </si>
  <si>
    <t>Tillman A.-M., Svingby M., Lundström H.</t>
  </si>
  <si>
    <t>Life cycle assessment of municipal waste water systems</t>
  </si>
  <si>
    <t>LCI study (with marginal market of avoided product)</t>
  </si>
  <si>
    <t xml:space="preserve">WWTP with nutrient recycling </t>
  </si>
  <si>
    <t xml:space="preserve">Digestated sludge is directly used as fertilizers. </t>
  </si>
  <si>
    <t xml:space="preserve">Household wastewater </t>
  </si>
  <si>
    <t>N-fertilizer
P-fertilizer</t>
  </si>
  <si>
    <t>The treatment of the waste water from one person equivalent (p.e.) during one year</t>
  </si>
  <si>
    <t xml:space="preserve">Composting of digestated sludge. The compost is to replace the usage of mineral fertilizer. </t>
  </si>
  <si>
    <t xml:space="preserve">The pretreated sludge or feces is/are co-digested with other organic waste and the digestate is used in agriculture. </t>
  </si>
  <si>
    <t>Household wastewater/ Feces
+ 
Organic waste</t>
  </si>
  <si>
    <t xml:space="preserve">The sludge from the pretreatment or urine is directly used in agriculture. </t>
  </si>
  <si>
    <t>Household wastewater/
Greywater/ Urine</t>
  </si>
  <si>
    <t>Sludge
/
Urine</t>
  </si>
  <si>
    <t>Linderholm, K; Tillman, AM; Mattsson, JE</t>
  </si>
  <si>
    <t>Life cycle assessment of phosphorus alternatives for Swedish agriculture</t>
  </si>
  <si>
    <t xml:space="preserve">Nutrient recycling technology </t>
  </si>
  <si>
    <t xml:space="preserve">The sludge produced from the municipal wastewater treatment plant is used as fertilizer in agriculture. </t>
  </si>
  <si>
    <t xml:space="preserve">Sewage sludge </t>
  </si>
  <si>
    <t>The different was neglected</t>
  </si>
  <si>
    <t>HS Halland (2009); Yara (2012)</t>
  </si>
  <si>
    <t>Ostara</t>
  </si>
  <si>
    <t>Alternative production system</t>
  </si>
  <si>
    <t>11 kg P (25.2 kg P2O5) to agricultural land, which was the average phosphorus output (removal with harvest) per hectare from Swedish farmland in 2007</t>
  </si>
  <si>
    <t>The liquid stream from the AD of the sewage is used for struvite precipitation.</t>
  </si>
  <si>
    <t>Stichnothe, H; Schuchardt, F</t>
  </si>
  <si>
    <t>Comparison of different treatment options for palm oil production waste on a life cycle basis</t>
  </si>
  <si>
    <t xml:space="preserve">Direct use of empty fruit bunches produced by palm oil production as fertilizer. </t>
  </si>
  <si>
    <t>Empty fruit bunches</t>
  </si>
  <si>
    <t xml:space="preserve">Composting of empty fruit bunches with palm oil mill effluent. The compost is used as fertilizer. </t>
  </si>
  <si>
    <t xml:space="preserve">Empty fruit bunches
+
Palm oil mill effluent </t>
  </si>
  <si>
    <t>N: 100% 
P: 100%
K: 100%
Mg: 100%
(long-term)</t>
  </si>
  <si>
    <t>N fertilizer 
P fertilizer
K fertilizer 
Mg fertilizer</t>
  </si>
  <si>
    <t>Ammonium nitrate
Triple phosphate
Potassium chloride
Magnesium sulfate</t>
  </si>
  <si>
    <t>To process 1000 kg of FFB (fresh fruit bunches)</t>
  </si>
  <si>
    <t>Indonesia</t>
  </si>
  <si>
    <t>Authors</t>
  </si>
  <si>
    <t>Article Title</t>
  </si>
  <si>
    <t>Source Title</t>
  </si>
  <si>
    <t>Abstract</t>
  </si>
  <si>
    <t>Publication Year</t>
  </si>
  <si>
    <t>DOI</t>
  </si>
  <si>
    <t>Reason</t>
  </si>
  <si>
    <t>Al-Jabri, H; Das, P; Thaher, M; Khan, S; AbdulQuadir, M</t>
  </si>
  <si>
    <t>Potential utilization of waste nitrogen fertilizer from a fertilizer industry using marine microalgae</t>
  </si>
  <si>
    <t>SCIENCE OF THE TOTAL ENVIRONMENT</t>
  </si>
  <si>
    <t>This study investigated the feasibility of microalgal biomass production using waste nitrogen fertilizers (WNFs) generated by the Qatar Fertiliser Company (QAFCO). From the plant, three types of WNFs (WNF1, WNF2, and WNF3) were collected; WNF1 and WNF2 had high solubility (e.g., 1000 g/L) whereas WNF3 had low solubility (65 g/L). For a lower dosage (i.e., 100 mg N/L) of theseWNFs, &gt;98% of nitrogen was soluble in water forWNF1 and WNF2; however, 52 mg N/L was soluble for WNF3. Nitrogen content in these wastes was 44, 43, and 39% for WNF1, WNF2, and WNF3, respectively. As these WNFs were used as the sole nitrogen source to grow Tetraselmis sp., Picochlorum sp., and Synechococcus sp., Tetraselmis sp. could utilize all the three WNFs more efficiently than other two strains. The biomass yield of Tetraselmis sp. in a 100,000 L raceway pondwas 0.58 g/L and 0.67 g/L for mixedWNFs (allWNF in equal ratio) and urea, respectively. Themetabolite profiles of Tetraselmis sp. biomass grown usingmixedWNFswere very similar to the biomass obtained fromurea-added culture - suggesting that WNFs produced Tetraselmis sp. biomass could be used as animal feed ingredients. Life cycle impact assessment (LCIA) was conducted for six potential scenarios, using the data from the outdoor cultivation. The production of Tetraselmis sp. biomass in QAFCO premises using its WNFs, flue gas, and waste heat could not only eliminate the consequences of landfillingWNFs but alsowould improve the energy, cost, and environmental burdens of microalgal biomass production. (C) 2020 The Authors. Published by Elsevier B.V.</t>
  </si>
  <si>
    <t>10.1016/j.scitotenv.2020.142532</t>
  </si>
  <si>
    <t>Arias, A; Feijoo, G; Moreira, MT</t>
  </si>
  <si>
    <t>Benchmarking environmental and economic indicators of sludge management alternatives aimed at enhanced energy efficiency and nutrient recovery</t>
  </si>
  <si>
    <t>JOURNAL OF ENVIRONMENTAL MANAGEMENT</t>
  </si>
  <si>
    <t>Wastewater treatment plants (WWTPs) have been developed as multifunctional systems that aim to eliminate pollutants present in wastewater, manage the sludge produced and improve energy efficiency. Specifically, sludge management accounts for the largest share in operational costs. Considering the relevant role of sludge treatment within the overall management scheme, this study aims to evaluate different alternatives and strategies for sludge management and treatment from the perspective of life cycle analysis, with special emphasis on those options that reduce environmental impacts and economic costs. Two pre-treatments (chemical or thermal) and two post-treatments (composting unit followed by land application or incineration) were evaluated to improve the eco-balance of the anaerobic digestion (AD) process in terms of operational (biogas production and digested sludge), environmental and economic indicators. According to the results obtained, both sludge pretreatment alternatives proved to be an adequate alternative to improve biogas production without negatively affecting environmental and economic impacts. Finally, if the final disposal of the digestate is analysed, its application to the soil as a biofertiliser is recommended, since it presents a better environmental profile than incineration.</t>
  </si>
  <si>
    <t>10.1016/j.jenvman.2020.111594</t>
  </si>
  <si>
    <t>Drapanauskaite, D; Handler, RM; Fox, N; Baltrusaitis, J</t>
  </si>
  <si>
    <t>Transformation of Liquid Digestate from the Solid-Separated Biogas Digestion Reactor Effluent into a Solid NH4HCO3 Fertilizer: Sustainable Process Engineering and Life Cycle Assessment</t>
  </si>
  <si>
    <t>ACS SUSTAINABLE CHEMISTRY &amp; ENGINEERING</t>
  </si>
  <si>
    <t>The growing interest in biogas production to obtain renewable electricity has led to the increasing availability of liquid digestate byproducts containing major nutrients, such as nitrogen, and the need for sustainable engineering developments toward its utilization. Currently, digestate return to the fields has been most popular but suffers from many problems, such as potent greenhouse gas emissions, including N2O, during storage, transport, and application. This work describes a newly designed process for the production of solid nitrogen fertilizers from liquid biogas production waste that circumvents many of the problems associated with handling and applying liquid digestate. In particular, solid ammonium bicarbonate (NH4FICO3) is engineered using solid separated biogas digestion reactor effluent to yield sustainable nitrogenous fertilizers. NH4HCO3 is considered a marketable fertilizer with a N content of 18% that represents an added value to the biogas producing facilities. The process design was performed to obtain an optimized recovery with virtually no nitrogen losses. The process developed relies on digestate distillation at 3.3 bar with the condenser operating at 49 degrees C and using cooling water. Solid crystals are obtained in a crystallizer at 12 degrees C and recovered via drying. For comparison, an open-loop air stripping process was developed to obtain ammonium sulfate ((NH4)(2)SO4) solid fertilizer. The resulting economics of both processes show that the capital cost associated with the NH4HCO3 process is much lower together with the consumption of the utilities. A life cycle assessment approach was used to evaluate the environmental impacts of the new NH4HCO3 process using distillation and the (NH4)(2)SO4 process using air stripping technology, compared to the base case with liquid digestate applied directly onto the fields. The two primary impact categories of concern in this technical area are global warming potential (GWP) and eutrophication potential (EP). In particular, NH4HCO3 and (NH4)(2)SO4 processes have similar to 25% lower GWP impact because of the reduced land application which is negated because of the utility use. EP was reduced by similar to 50 and 20%. Notable was the negative and sizeable effect of both scenarios on ecotoxicity which stemmed from the need to use defoaming agents to address any potential transport problems across the vapor/liquid boundary.</t>
  </si>
  <si>
    <t>10.1021/acssuschemeng.0c08374</t>
  </si>
  <si>
    <t>Hilton, SP; Keoleian, GA; Daigger, GT; Zhou, BW; Love, NG</t>
  </si>
  <si>
    <t>Life Cycle Assessment of Urine Diversion and Conversion to Fertilizer Products at the City Scale</t>
  </si>
  <si>
    <t>ENVIRONMENTAL SCIENCE &amp; TECHNOLOGY</t>
  </si>
  <si>
    <t>Urine diversion has been proposed as an approach for producing renewable fertilizers and reducing nutrient loads to wastewater treatment plants. Life cycle assessment was used to compare environmental impacts of the operations phase of urine diversion and fertilizer processing systems [via (1) a urine concentration alternative and (2) a struvite precipitation and ion exchange alternative] at a city scale to conventional systems. Scenarios in Vermont, Michigan, and Virginia were modeled, along with additional sensitivity analyses to understand the importance of key parameters, such as the electricity grid and wastewater treatment method. Both urine diversion technologies had better environmental performance than the conventional system and led to reductions of 29-47% in greenhouse gas emissions, 26-41% in energy consumption, approximately half the freshwater use, and 25-64% in eutrophication potential, while acidification potential ranged between a 24% decrease to a 90% increase. In some situations, wastewater treatment chemical requirements were eliminated. The environmental performance improvement was usually dependent on offsetting the production of synthetic fertilizers. This study suggests that urine diversion could be applied broadly as a strategy for both improving wastewater management and decarbonization.</t>
  </si>
  <si>
    <t>10.1021/acs.est.0c04195</t>
  </si>
  <si>
    <t>Kehrein, P; van Loosdrecht, M; Osseweijer, P; Posada, J; Dewulf, J</t>
  </si>
  <si>
    <t>The SPPD-WRF Framework: A Novel and Holistic Methodology for Strategical Planning and Process Design of Water Resource Factories</t>
  </si>
  <si>
    <t>SUSTAINABILITY</t>
  </si>
  <si>
    <t>This paper guides decision making in more sustainable urban water management practices that feed into a circular economy by presenting a novel framework for conceptually designing and strategically planning wastewater treatment processes from a resource recovery perspective. Municipal wastewater cannot any longer be perceived as waste stream because a great variety of technologies are available to recover water, energy, fertilizer, and other valuable products from it. Despite the vast technological recovery possibilities, only a few processes have yet been implemented that deserve the name water resource factory instead of wastewater treatment plant. This transition relies on process designs that are not only technically feasible but also overcome various non-technical bottlenecks. A multidimensional and multidisciplinary approach is needed to design water resource factories (WRFs) in the future that are technically feasible, cost effective, show low environmental impacts, and successfully market recovered resources. To achieve that, the wastewater treatment plant (WWTP) design space needs to be opened up for a variety of expertise that complements the traditional wastewater engineering domain. Implementable WRF processes can only be designed if the current design perspective, which is dominated by the fulfilment of legal effluent qualities and process costs, is extended to include resource recovery as an assessable design objective from an early stage on. Therefore, the framework combines insights and methodologies from different fields and disciplines beyond WWTP design like, e.g., circular economy, industrial process engineering, project management, value chain development, and environmental impact assessment. It supports the transfer of the end-of-waste concept into the wastewater sector as it structures possible resource recovery activities according to clear criteria. This makes recovered resources more likely to fulfil the conditions of the end-of-waste concept and allows the change in their definition from wastes to full-fledged products.</t>
  </si>
  <si>
    <t>10.3390/su12104168</t>
  </si>
  <si>
    <t>Romero-Gamez, M; Suarez-Rey, EM</t>
  </si>
  <si>
    <t>Environmental footprint of cultivating strawberry in Spain</t>
  </si>
  <si>
    <t>INTERNATIONAL JOURNAL OF LIFE CYCLE ASSESSMENT</t>
  </si>
  <si>
    <t>Purpose Strawberry is cultivated worldwide under different production systems. The Life Cycle Assessment (LCA) methodology has been applied to evaluate the environmental footprint of different strawberry production systems in Spain, considering from the raw material extraction of inputs up to the farm gate, including transport of waste to the treatment plant. Methods Data from eight systems representing the actual situation of the production systems of strawberry in Spain were gathered: five macrotunnel, two microtunnel, and one open field systems, in soil and soilless, and with conventional, integrated, and organic management. Two functional units were considered: 1 ha of cultivated surface and 1 t of produced strawberry at farm gate. Crop practices were grouped in different stages: structure, auxiliary equipment, fertilizers, pesticides, and crop management. The impact categories selected for the environmental analysis and assessment were climate change, ozone depletion, photochemical ozone formation, acidification, freshwater eutrophication, and freshwater ecotoxicity. Results and discussion The most innovative systems (macrotunnel soilless integrated and conventional) offered less environmental impacts per t for all categories compared with the rest of the systems, especially macrotunnel soilless integrated. However, the organic strawberries showed the lowest environmental impacts in most categories per ha but their productivity was also low compared with the protected systems. Organically grown strawberries should aim at improving productivity, which might be achieved by optimizing the use of compost. The open field strawberry production system was not environmentally friendly compared with the protected systems. Fertilizers were the stage that acquired the most importance in most of the environmental categories and cropping systems. Acidification, eutrophication, and ecotoxicity were the categories with the highest impacts in all the strawberry production systems (11.3 molc H+ eq/t, 0.37 kg P eq/t and 26,300 CTUe/t, respectively, in the open field system). The optimization of fertilization management, the use of recycled materials and/or with longer service life, and the use of renewable energy could be effective in decreasing the environmental impacts. Conclusions The decision for technological innovations needed in the strawberry sector may be supported by environmental studies. The use of more rational farming techniques, such as those implemented in integrated crop production, can reduce environmental burdens in open field systems. Decision support systems on nutrient management and provisions for training programs for farmers should be considered on this highly sensitive area.</t>
  </si>
  <si>
    <t>10.1007/s11367-020-01740-w</t>
  </si>
  <si>
    <t>Barampouti, EM; Mai, S; Malamis, D; Moustakas, K; Loizidou, M</t>
  </si>
  <si>
    <t>Exploring technological alternatives of nutrient recovery from digestate as a secondary resource</t>
  </si>
  <si>
    <t>RENEWABLE &amp; SUSTAINABLE ENERGY REVIEWS</t>
  </si>
  <si>
    <t>The valorisation of anaerobic digestate in the context of circularity and sustainability is a very challenging issue, given its increasing production rate. The main aim of this paper was to study the established and emerging technological alternatives considering anaerobic digestate as secondary resource for nutrients recovery. Initially, after mapping the composition of digestate, elevated fluctuations of nutrients content were revealed. Nitrogen content ranged from 1.6 to 21% (dry base) and phosphorous from 0.1 to 3.5% (dry base), reflecting its potential to be used as feedstock in new value chains for the production of higher value bio-based fertilisers through a multi-stakeholder and zero waste approach in line with circular economy. The current state of knowledge that was collected was then synthesized into two scenarios under the concept of integrated biorefineries that would allow the production of bio-based products, ready to enter new supply chains.</t>
  </si>
  <si>
    <t>10.1016/j.rser.2020.110379</t>
  </si>
  <si>
    <t>Rufi-Salis, M; Brunnhofer, N; Petit-Boix, A; Gabarrell, X; Guisasola, A; Villalba, G</t>
  </si>
  <si>
    <t>Can wastewater feed cities? Determining the feasibility and environmental burdens of struvite recovery and reuse for urban regions</t>
  </si>
  <si>
    <t>Phosphorus (P) resources are decreasing at an alarming rate due to global fertilizer use and insufficient nutrient recovery strategies. Currently, more circular approaches are promoted, such as recovering P from wastewater in the form of struvite. This is especially attractive for urban areas, where there is a growing trend of local crop production and large volumes of wastewater are treated in centralized wastewater treatment plants (WWTPs). This research aims to assess the technical and environmental feasibility of applying a struvite recovery and reuse strategy to meet the P requirements to fertilize the agricultural fields of an urban region. To do so, we analyze the potential P recovery and the environmental impacts of integrating three recovery technologies (REM-NUT (R), Ostara (R) and AirPrex (R)) in the two biggest WWTPs of the Area Metropolitana de Barcelona. The results show that all technologies are able to recover between 5 and 30 times the amount of P required to fertilize the agricultural area of the region annually (36.5 t). As can be expected, including P recovery technologies result in additional impacts per m(3) of wastewater due to increased electricity consumption and chemicals required for the struvite precipitation. However, struvite recovery results in less eutrophication potential, especially in the REM-NUT (R) case, with an average reduction of 5.4 times. On the other hand, Ostara (R), that recovers P from the digestate, had the lowest impacts (9 kgCO(2)eq/kgP), even compared to the production of mineral fertilizer. When we apply our findings to the whole region, we can see that chemical use for struvite precipitation and energy consumption during the wastewater treatment process are the elements with the greatest impact. Thus, choosing the most appropriate technology in the most suitable WWTP is the most efficient strategy to diminish the environmental impacts of the system. (c) 2020 Elsevier B.V. All rights reserved.</t>
  </si>
  <si>
    <t>10.1016/j.scitotenv.2020.139783</t>
  </si>
  <si>
    <t>Klinglmair, M; Thomsen, M</t>
  </si>
  <si>
    <t>Using Food Waste in Organic Fertilizer: Modelling Biogenic Carbon Sequestration with Associated Nutrient and Micropollutant Loads</t>
  </si>
  <si>
    <t>What are the effects, measured as flows of biogenic carbon, plant nutrients, and pollutants, of moving organic waste up the waste hierarchy? We present a case study of Denmark, where most of the organic fraction of household waste (OFHW) is incinerated, with ongoing efforts to increase bio-waste recycling. In this study, one-third of the OFHW produced in North Zealand, Denmark, is diverted away from incineration, according to the Danish Waste Resource Plan 2013-2018. Co-digestion of OFHW, and digestate application on agricultural soil, utilizes biogenic carbon, first for energy conversion, and the remainder for long-term soil sequestration, with additional benefits for plant nutrient composition by increasing the N:P ratio in the digestate. We show a dynamic model of the biogenic carbon flows in a mix of OFHW co-digested with livestock manure and sewage sludge, addressing the contribution of OFHW to long-term carbon sequestration compared to other agricultural residues and bio-wastes over a time span of 100 years. In addition, we trace the associated annual nutrient and cadmium loads to the topsoil. At constant annual input rates and management practices, a diversion of 33% of OFHW would result in an increased organic carbon build-up of approximately 4% over the current amounts applied. The addition of OFHW, moreover, beneficially adjusts the N:P ratio of the digestate mix upwards, albeit without reaching an ideally high ratio by that measure alone. Cd loads from OFHW remain well below regulatory limits.</t>
  </si>
  <si>
    <t>10.3390/su12187399</t>
  </si>
  <si>
    <t>Roldan, M; Bouzas, A; Seco, A; Mena, E; Mayor, A; Barat, R</t>
  </si>
  <si>
    <t>An integral approach to sludge handling in a WWTP operated for EBPR aiming phosphorus recovery: Simulation of alternatives, LCA and LCC analyses</t>
  </si>
  <si>
    <t>WATER RESEARCH</t>
  </si>
  <si>
    <t>As phosphorus is a non-renewable resource mainly used to produce fertilizers and helps to provide food all over the world, the proper management of its reserves is a global concern since it is expected to become scarcer in the near future. In this work we assessed two different sludge line configurations aiming for P extraction and recovery before anaerobic digestion and compared them with the classical configuration. This study has been performed by simulation with the model BNRM2 integrated in the software package DESASS 7.1. Configuration 1 was based on the production of a PO4-enriched stream from sludge via elutriation in the primary thickeners, while Configuration 2 was based on the WASSTRIP (R) process and its PO4-enriched stream was mechanically obtained with dynamic thickeners. In both alternatives recovery was enhanced by promoting poly-phosphate (poly-P) extraction under anaerobic conditions, for which both configurations were fully evaluated in a full-scale WWTP. Both were also optimized to maximize phosphorus extraction. Their costs and life cycles were also analysed. The novelty of this research lies in the lack of literature about the integral evaluation of pre-anaerobic digestion P recovery from wastewaters. This study included a holistic approach and an optimization study of both alternatives plus their economic and environmental aspects. In Configuration 1, the PO4-P load in the recovery stream reached 43.1% of the total influent P load and reduced uncontrolled P-precipitation in the sludge line up to 52.9%. In Configuration 2, extraction was 48.2% of the influent P load and it reduced precipitation by up to 60.0%. Despite Configuration 1's lower phosphorus recovery efficiency, it had a 23.0% lower life cycle cost and a 14.2% lower global warming impact per hm(3) of treated influent than Configuration 2. Configuration 1 also reduced the TAEC by 17.6% and global warming impact by 2.0% less than Configuration 0. (C) 2020 Elsevier Ltd. All rights reserved.</t>
  </si>
  <si>
    <t>10.1016/j.watres.2020.115647</t>
  </si>
  <si>
    <t>Prado, LO; Souza, HHS; Chiquito, GM; Paulo, PL; Boncz, MA</t>
  </si>
  <si>
    <t>A comparison of different scenarios for on-site reuse of blackwater and kitchen waste using the life cycle assessment methodology</t>
  </si>
  <si>
    <t>ENVIRONMENTAL IMPACT ASSESSMENT REVIEW</t>
  </si>
  <si>
    <t>Decentralized systems for treatment of domestic effluents have been suggested as a sustainable alternative for situations where conventional sanitation has not yet been established. This study compares three possible scenarios for the destination of separated blackwater (BW) and kitchen waste (KW), being: co-digestion of both (BW &amp;KW) in loco with subsequent reuse of sub-products like nutrients and water (scenario 1); discharge of BW into a septic-tank and composting of the KW (scenario 2) and discharge of the BW into a septic-tank and of the KW at a solid waste disposal (scenario 3, actually the most common situation in large part of Brazil). In order to compare the scenarios, the use of equivalent amounts of water and fertilizer was considered in scenarios 2 (septic-tank and composting) and 3 (septic-tank and landfill), in order to maintain functional equivalence with that of scenario 1 (co-digestion and reuse). In scenario 1, treatment of the organic waste in an Upflow Anaerobic Sludge Blanket (UASB) reactor, for a period of 6 (scenario 1A) or 12 days (scenario 1B), with effluent recycling, was considered. In order to verify the effect of the use of energy in scenario 1 and to verify the effect of the degree of treatment realized in scenarios 2 and 3, a sensitivity analysis was realized for the parameters energy use and COD removal. The management of the sub-products in scenario 1 resulted in emission gains, when compared to scenarios 2 and 3, where the need to include amounts of water and fertilizer, to obtain functional equivalence, increased the environmental impacts associated to these scenarios. However the energy consumption increased the impact levels in scenario 1 and, overall, scenario 2 (septic-tank and composting), obtained the lowest impact scores, presenting the most advantageous scenario, among the three scenarios studied, from an environmental point of view, considering the restrictions as defined here, followed by scenarios 3 (septic-tank and landfill), 1A (6-day co-digestion and reuse) and 1B (12-day co-digestion and reuse). After the sensitivity analysis the influence of energy consumption on the impact categories for scenario 1 became evident, whereas, on the other hand, the degree of pollution removal from the blackwater did not change the overall results, making thus minimizing energy consumption during treatment more relevant than improving pollutant removal, in order to minimize the environmental impacts.</t>
  </si>
  <si>
    <t>10.1016/j.eiar.2019.106362</t>
  </si>
  <si>
    <t>Cobo, S; You, FQ; Dominguez-Ramos, A; Irabien, A</t>
  </si>
  <si>
    <t>Noncooperative Game Theory To Ensure the Marketability of Organic Fertilizers within a Sustainable Circular Economy</t>
  </si>
  <si>
    <t>To optimize the environmental performance and the conflicting economic interests of the main stakeholders that interact within circular integrated waste management systems (CIWMSs), life cycle analysis and a game-theoretical model-based on the Stackelberg equilibrium-were integrated into a multiobjective optimization framework. The framework was used to determine the operational decisions and the configuration of a CIWMS that simultaneously minimize the total global warming impacts (GWIs) and maximize the profits of (i) the waste managers that valorize the municipal organic waste generated in the Spanish region of Cantabria and (ii) the regional farmers that purchase the resulting organic fertilizers. A bilevel optimization problem was formulated and solved by replacing the lower-level problem with its equivalent Karush-Kuhn-Tucker conditions. The balance between the stakeholders' objectives is reflected in the low prices set for the organic fertilizers (0-2 (sic)center dot metric ton(-1) of compost and 0-1 (sic)center dot metric ton(-1) of digestate). Although the minimal GWIs are constrained by the waste managers' profits, it is possible to improve the values of the objective functions by increasing the waste management tax. The proposed framework proved to be useful to plan for a sustainable circular economy, warranting the profitability of organic fertilizers for both ends of the supply chain.</t>
  </si>
  <si>
    <t>10.1021/acssuschemeng.9b07108</t>
  </si>
  <si>
    <t xml:space="preserve">No nutrient substitution </t>
  </si>
  <si>
    <t>Avadi, A</t>
  </si>
  <si>
    <t>Screening LCA of French organic amendments and fertilisers</t>
  </si>
  <si>
    <t>Introduction In France, agricultural recycling of organic waste is widespread, but LCIs of organic waste treatments are scarce. This work presents LCIs of the most relevant organic waste treatments yielding residual organic amendments and fertilisers, and organic residue-based industrial processes yielding commercial organic amendments and fertilisers, in France. It also presents the results from a screening LCA performed on these LCIs. Material and methods LCIs were built from mainly secondary data sources. Four functional units were retained: 1 t fresh mass of final product and 1 t of N, P, or K in fresh mass. Economic allocation was applied, following the French Environment and Energy Management Agency position. The International Reference Life Cycle Data System 2011 suit for impact assessment was retained, and all impacts were expressed as single scores to facilitate comparisons. Organic wastes considered were liquid and solid manures, agro-industrial residues, sewage sludge, green wastes and harvest residues, and biowaste. Treatment steps modelled were stocking, shredding, sieving, and mixing of substrates; anaerobic and aerobic treatments; thickening, dewatering, drying, and pelletising; various biological and physicochemical treatments of phase-separated liquid fractions; and the industrial production of organic amendments and fertilisers. Comparisons were performed among products classified as amendments or fertilisers. Results and discussion LCIs of typical treatment routes are presented, complemented with screening life cycle impact assessment results. Dried sludge and treated solid fractions of agricultural digestates present consistently higher impacts than any other amendment, mainly due to their associated energy use, relatively low N contents, and the use of maize silage as input. These items contribute in average &gt; 50% of the aggregated impacts. Untreated manure and slurry feature the lowest relative impacts for all functional units. Compost-based commercial organic amendments have similar impacts to other composts per t of fresh mass, but slightly lower per t of nutrients or C, due to the inclusion of additional nutrient-rich inputs. Regarding fertilisers, the impact intensity of commercial organo-mineral fertilisers and treated liquid fractions of slurry and agricultural digestate is within similar orders of magnitude. Manure-based digestates feature relatively low impacts per all functional units. Only some digestates and untreated poultry manure feature impacts similar to those of N mineral fertilisers. Conclusions Energy provision and direct emissions are the main contributors to impacts in organic waste treatments. Modelling choices such as the allocation of impacts to agricultural by-products heavily influence specific impact categories, mainly climate change. Overall, these results represent a needed contribution to background data used in agricultural LCA.</t>
  </si>
  <si>
    <t>10.1007/s11367-020-01732-w</t>
  </si>
  <si>
    <t>Allocation (economic)</t>
  </si>
  <si>
    <t>Medeiros, DL; Queiroz, LM; Cohim, E; de Almeida-Neto, JA; Kiperstok, A</t>
  </si>
  <si>
    <t>Human urine fertiliser in the Brazilian semi-arid: Environmental assessment and water-energy-nutrient nexus</t>
  </si>
  <si>
    <t>This manuscript aimed to identify the energy demand, and environmental aspects and impacts of crop fertilisation with human urine when compared to using mineral fertilisers. The Material Flow Analysis and Life Cycle Assessment methods were adopted covering the options from cradle to grave. The fertilisation with human urine included the collection, storage, transportation, application and field emissions, while the fertilisation with mineral fertilisers included primary production of fertilisers, transportation, application and field emissions. The reference flows were based on the fertilisation of 1 ha of maize with 225 kg of nitrogen, 29 kg of phosphorus and 48 kg of potassium oxide. We analysed the environmental aspects such as nitrogen and phosphorus mass balance, energy demand and water depletion, as well as environmental impacts such as global warming, human toxicity, photochemical ozone formation, acidification, eutrophication, freshwater ecotoxicity, water scarcity and resource depletion. The agricultural fertilisation with full volume of human urine closer to the source presented smaller energy demand and environmental impact indicator values when compared to solid mineral fertiliser, despite the uncertainties. The fertilisation with human urine was more advantageous with transportation distances up to 134 km (energy demand) and 84 km (environmental categories) by truck compared to 1841 km of mineral fertiliser. Ammonia volatilisation control was key to reduce acidification and eutrophication indicator values. When considering additional gains such as the reduction of water demand and wastewater generation from a waterless collection of human urine, the indicator values of environmental aspects and impacts of fertilisation with human urine were smaller than those with mineral fertiliser and reached a break-even point of 193 km (energy demand) and 185 km (environmental categories). The nutrient cycling through resource-based sanitation offers an opportunity to expand sanitation access with smaller environmental impacts and more efficient water-energy-nutrient nexus. (C) 2019 Elsevier B.V. All rights reserved.</t>
  </si>
  <si>
    <t>10.1016/j.scitotenv.2019.136145</t>
  </si>
  <si>
    <t>Porterfield, KK; Joblin, R; Neher, DA; Curtis, M; Dvorak, S; Rizzo, DM; Faulkner, JW; Roy, ED</t>
  </si>
  <si>
    <t>Upcycling Phosphorus Recovered from Anaerobically Digested Dairy Manure to Support Production of Vegetables and Flowers</t>
  </si>
  <si>
    <t>Dissolved air flotation (DAF) separates phosphorus (P) -rich fine solids from anaerobically digested dairy manure, creating opportunities to export surplus P to the marketplace as a bagged plant food product. Seedlings of tomato and marigold were amended at various volume per volume (vto) ratios with plant foods consisting of fine solids upcycled (i.e., transformed into a higher quality product) by drying and blending with other organic residuals. A plate competition assay was conducted to assess the fine solids' potential to suppress the plant pathogen Rhizoctonia solani. Plant foods were comprised of 2.0-2.1% N, 0.8-0.9% P and 0.6-0.8% K. Extractions indicated that plant foods contained a mixture of plant-available and slow-release P. At 6% v/z, plant food, dry biomass of marigold and tomato were six-times greater than the unamended control and not significantly different from a market alternative treatment. Fine solids exhibited negligible potential to suppress R. solani. This study indicates that DAF-separated fine solids could be used to support horticulture, providing information for design of a circular economy approach to dairy manure nutrient management. Life cycle assessment and business model development for this nutrient recovery strategy are necessary next steps to further guide sustainability efforts.</t>
  </si>
  <si>
    <t>10.3390/su12031139</t>
  </si>
  <si>
    <t>Smol, M; Kulczycka, J; Lelek, L; Gorazda, K; Wzorek, Z</t>
  </si>
  <si>
    <t>Life Cycle Assessment (LCA) of the integrated technology for the phosphorus recovery from sewage sludge ash (SSA) and fertilizers production</t>
  </si>
  <si>
    <t>ARCHIVES OF ENVIRONMENTAL PROTECTION</t>
  </si>
  <si>
    <t>The paper presents an application of Life Cycle Assessment (LCA) method for the environmental evaluation of the technologies for the fertilizers production. LCA has been used because it enables the most comprehensive identification, documentation and quantification of the potential impacts on the environment and the evaluation and comparison of all significant environmental aspects. The main objective of the study was to assess and compare two technologies for the production of phosphorus (P) fertilizers coming from primary and secondary sources. In order to calculate the potential environmental impact the IMPACT 2002+ method was used. The first part of the LCA included an inventory of all the materials used and emissions released by the system under investigation. In the following step. the inventory data were analyzed and aggregated in order to calculate one index representing the total environmental burden. In the scenario 1, fertilizers were produced with use of an integrated technology for the phosphorus recovery from sewage sludge ash (SSA) and P fertilizer production. Samples of SSA collected from two Polish mono-incineration plants were evaluated (Scenario la and Scenario 1b). In the scenario 2. P-based fertilizer (reference fertilizer - triple superphosphate) was produced from primary sources - phosphate rock. The results of the LCA showed that both processes contribute to a potential environmental impact. The overall results showed that the production process of P-based fertilizer affects the environment primarily through the use of the P raw materials. The specific results showed that the highest impact on the environment was obtained for the Scenario 2 (1.94899 Pt). Scenario la and lb showed the environmental benefits associated with the avoiding of SSA storage and its emissions, reaching -1.3475 Pt and -3.82062 Pt, respectively. Comparing results of LCA of P-based fertilizer production from different waste streams, it was indicated that the better environmental performance was achieved in the scenario lb, in which SSA had the higher content of P (52.5%) in the precipitate. In this case the lower amount of the energy and materials, including phosphoric acid, was needed for the production of fertilizer. calculated as 1 Mg P2O5. The results of the LCA may play a strategic role for the decision-makers in the aspect of searching and selection of the production and recovery technologies. By the environmental evaluation of different alternatives of P-based fertilizers it is possible to recognize and implement the most sustainable solutions.</t>
  </si>
  <si>
    <t>10.24425/aep.2020.133473</t>
  </si>
  <si>
    <t>Ma, XT; Zhai, YJ; Zhang, RR; Shen, XX; Zhang, TZ; Ji, CX; Yuan, XL; Hong, JL</t>
  </si>
  <si>
    <t>Energy and carbon coupled water footprint analysis for straw pulp paper production</t>
  </si>
  <si>
    <t>JOURNAL OF CLEANER PRODUCTION</t>
  </si>
  <si>
    <t>Straw pulp in China, which is the world's largest producer of this material, suffers from water and energy shortages during its entire life cycle. However, limited systematic studies have focused on these issues, and decision makers need be provided with improvement methods for the environmental performance. Thus, an impact-oriented energy and carbon coupled water footprint analysis was conducted in this study based on ISO standards. Results showed that the impact of energy consumption and carbon emissions exceeded that of water footprint. Carcinogens, non-carcinogens, and freshwater ecotoxicity also played effective roles in improving the environmental performance. Optimizing key indirect processes, including chemicals production, steam preparation, electricity generation, wood pulping, and fertilizer recovery, dominated the reduction in environmental burdens. Direct freshwater consumption and wastewater disposal played additional effective roles in controlling water footprint. The water network was thus optimized by a water pinch analysis to decrease the freshwater consumption and pollutant emissions by maximum values of 91.5% and 99.7% after optimization, respectively. Meanwhile, carbon dioxide, methane, chromium, arsenic, mercury, titanium, copper, strontium, total nitrogen, total phosphorus, BOD5, and COD were the main pollutants. Overall, the environmental impact can be further reduced by diminishing coal power ratio in national energy structure, adopting recovered steam, and considering multistage regeneration water network to cope with different water use demands. (C) 2019 Elsevier Ltd. All rights reserved.</t>
  </si>
  <si>
    <t>10.1016/j.jclepro.2019.06.069</t>
  </si>
  <si>
    <t>Tasca, AL; Puccini, M</t>
  </si>
  <si>
    <t>Leather tanning: Life cycle assessment of retanning, fatliquoring and dyeing</t>
  </si>
  <si>
    <t>Tanneries boost the local economic development, but lead to severe environmental pollution; hence, improving the environmental assessment of this sector is essential. In this paper, the Life Cycle Assessment method was applied to estimate impacts on the environment and human health of retanning, fatliquoring and dyeing. The analysis was performed from a gate to gate perspective. Moreover, sulpho chlorinated paraffin and epoxidized vegetable oil have been evaluated as alternative fatliquoring agents. The production of electricity required for the rotation of drums gives the main contribute to most of the impact categories, followed by the azo-dye production. Emissions of sulfur dioxide, nitrogen oxides, manganese, vanadium and nickel associated to power plants are the main sources of terrestrial acidification and particulate matter formation, as well as of human and marine toxicity (4.48.10(-1) and 1.09.10(-2) kg of 1,4-DBeq kg(-1) crust leather, respectively). Nitrate loads from wastewater treatment and oxidative treatments affect heavily marine eutrophication (6.9-10(-1) g N eq kg(-1) crust leather). The use of epoxidized vegetable oil would affect human toxicity, ecosystem, metal and water resources depletion more than the use of sulpho chlorinated paraffin, mainly due to pesticides distribution and other cultivation practices. Phosphate and nitrate releases due to fertilization determine the high impact on the categories freshwater and marine eutrophication. Progress in increasing the conversion efficiency is demanded, but overall focus must be made on the substitution of fossil fuels with cleaner alternatives. The transition towards a circular economy is encouraged; increasing rates of reduction, reuse, recycle and recover of solid waste and tannery effluents are recommended. Agricultural practices with a reduced consumption of phytosanitary products and mineral fertilizers, alternative to conventional farming, would strongly contribute to increase the sustainability of epoxidized vegetable oil as alternative fatliquoring agent. (C) 2019 Elsevier Ltd. All rights reserved.</t>
  </si>
  <si>
    <t>10.1016/j.jclepro.2019.03.335</t>
  </si>
  <si>
    <t>Wang, YS; Kuo, NW</t>
  </si>
  <si>
    <t>Economic assessment of food waste co-digestion with sewage sludge in five Asian cities</t>
  </si>
  <si>
    <t>JOURNAL OF MATERIAL CYCLES AND WASTE MANAGEMENT</t>
  </si>
  <si>
    <t>Food waste not only causes waste treatment loading but also leads to loss of resources. Food waste co-digestion with sewage sludge is regarded as one of the optimal technologies to treat food waste and for the recovery of bio-energy and phosphorus. Besides, focus on the recovery rate and efficiency, environmental impacts and other benefits should also be considered when a new technology or policy is evaluated. In this study, the economic and recycling benefits of such treatment technology were assessed in five different cities in Asia. The comprehensive economic assessment was based on life cycle assessment and three kinds of economic benefits, i.e., energy production, P recovery, and greenhouse gas emissions. Hence, the aim of this study is to show the differences in economic benefits from various treatment processes in five cities in Asia. The benefits of food waste co-digestion with sewage sludge were evident from the results of this study. The results indicated that new energy production always dominates the economic values while the economic value from P recovery was relatively low since the P fertilizers are not expensive in Asia. However, differences in economic values were considered for the different Asia cities.</t>
  </si>
  <si>
    <t>10.1007/s10163-019-00844-2</t>
  </si>
  <si>
    <t>Timonen, K; Sinkko, T; Luostarinen, S; Tampio, E; Joensuu, K</t>
  </si>
  <si>
    <t>LCA of anaerobic digestion: Emission allocation for energy and digestate</t>
  </si>
  <si>
    <t>Anaerobic digestion produces renewable energy and recycled fertilisers, and thereby may improve energy and nutrient self-sufficiency and decrease greenhouse gas (GHG) emissions from energy production, agriculture and waste management. Finland aims to increase bioenergy production and nutrient recycling from agricultural biomass, via digestion of non-food crops and side streams from food production. According to the national climate and energy strategy, the life cycle carbon balance of bioenergy must be accounted for to ensure its sustainability. However, all emissions and abatement potential are often allocated only for energy and not for digestate production and use. This emphasises climate impacts for energy, and fails to consider digestate-related emissions and credits. This study used different allocation methods to assess the climate emissions of the entire anaerobic digestion chain from feedstock procurement to both energy and digestate use in comparison to fossil energy and mineral fertiliser. Three feedstock scenarios with pig slurry and different co-feedstocks (separated solid fraction of slurry or grass from uncultivated fields or food industry side streams) were assessed. The climate emissions of energy were decreasing and the climate emissions of digestate were increasing when allocating all emissions from anaerobic digestion to energy and moving towards using economic allocation method and finally mass allocation method. With all allocation methods the three scenarios with different co-feedstocks led to lower climate emissions compared to the production of fossil fuels and mineral fertilisers. The climate emissions of anaerobic digestion were highest for the scenario that made use of grass as co-feedstock and lowest with food industry side streams as co-feedstock. The largest climate emissions of anaerobic digestion were from combined heat and power plant, and manure storage. When looking further the digestate storage, transportation and utilization as fertiliser on field the emissions were higher compared to mineral fertiliser utilization on field. However, when combining emissions of anaerobic digestion allocated for digestate and emissions of the digestate utilization on field, they were lower compared to mineral fertiliser production and use on field. The largest climate emissions of digestate were from digestate field use. (C) 2019 The Authors. Published by Elsevier Ltd.</t>
  </si>
  <si>
    <t>10.1016/j.jclepro.2019.06.085</t>
  </si>
  <si>
    <t>Cobo, S; Levis, JW; Dominguez-Ramos, A; Irabien, A</t>
  </si>
  <si>
    <t>Economics of Enhancing Nutrient Circularity in an Organic Waste Valorization System</t>
  </si>
  <si>
    <t>Waste managers struggle to comply with the European legislation that regulates the handling of organic waste. A waste management system that aims at recovering nutrients from the municipal organic waste generated in the Spanish region of Cantabria was modeled by combining material flow analysis, life cycle assessment, and life cycle costing. The model was optimized to find system configurations that minimize the total annual cost (TAC) and the global warming impacts (GW) and maximize the circularity indicators of nitrogen and phosphorus (CIN and CIP). The developed superstructure is composed of waste management unit processes and unit processes related to the land application of the recovered products (compost, digestate, (NH4)(2)SO4, and NH4MgPO4 center dot 6H(2)O) and industrial fertilizers to grow corn. The results of the optimization indicate that increasing CIN and minimizing GW raises the TAC, because of the investment in new technologies, although high CIP values can be achieved at low TACs. The economic margin that enables the organic fertilizers to compete in the market with industrial fertilizers was estimated. Cooperation between waste managers, the farmers that purchase the recovered products, and the policy-makers that set the waste management taxes can minimize the costs that hinder the transition toward a circular economy.</t>
  </si>
  <si>
    <t>10.1021/acs.est.8b06035</t>
  </si>
  <si>
    <t>Deviatkin, I; Lyu, LK; Chen, SQ; Havukainen, J; Wang, F; Horttanainen, M; Manttari, M</t>
  </si>
  <si>
    <t>Technical implications and global warming potential of recovering nitrogen released during continuous thermal drying of sewage sludge</t>
  </si>
  <si>
    <t>WASTE MANAGEMENT</t>
  </si>
  <si>
    <t>Thermal drying and consequent incineration of sewage sludge result in an absolute loss of an important macronutrient - nitrogen. To fulfill the growing food demand, humanity relies more on industrial fixation of nitrogen, primarily via the Haber-Bosch process. The present paper examines the nitrogen release during continuous thermal drying of municipal sewage sludge and its consequent recovery for fertilization. Furthermore, the possibility of nitrogen recovery from condensate is assessed. Finally, the study assesses the global warming potential of the proposed nitrogen recovery system and compares it with the baseline system manufacturing fertilizers from industrially fixed nitrogen. The results of the drying experiments showed that 0.73-1.03 g N-NH3 kg(-1) total solids of sewage sludge was released to off-gases during its continuous thermal drying under 160 degrees C, which corresponds to 41-58% of ionized nitrogen content in raw sewage sludge subjected to thermal drying. The global warming potential of the nitrogen recovery was 28% lower compared to that of the commercial fertilizer production of equivalent properties: 4.1 kg CO2-Equiv. kg(-1) N versus 5.7 kg CO2-Equiv. kg(-1) N. Still, the sensitivity analysis showed that the results might traverse and lead to a higher global warming potential of 6.2 kg CO2-Equiv. during the nitrogen recovery process under certain process parameters. (C) 2019 The Authors. Published by Elsevier Ltd.</t>
  </si>
  <si>
    <t>10.1016/j.wasman.2019.04.031</t>
  </si>
  <si>
    <t>Angeli, JRB; Morales, A; LeFloc'h, T; Lakel, A; Andres, Y</t>
  </si>
  <si>
    <t>Anaerobic digestion and integration at urban scale: feedback and comparative case study</t>
  </si>
  <si>
    <t>ENERGY SUSTAINABILITY AND SOCIETY</t>
  </si>
  <si>
    <t>Background: The anaerobic digestion process is well studied and developed since the last 50 years, notably for farming implementation. Furthermore, the international energy agenda has shifted in favor of renewable resources. In this context, anaerobic digestion has been highlighted as a valuable source of green energy. At urban scale, since the 2000s, some eco-friendly districts and cities tried to integrate this process as valorization treatment, with different approaches and results. The objective of this study is to provide a feedback from these anaerobic digestion projects at urban scale. Methods: To construct this paper, 15 international projects of urban waste valorization were selected and studied. Three of these projects are developed to describe the different elements and processes implied in these valorization systems. Thus, in situ and ex situ anaerobic digestions are described with functional implementation and units in development or abandoned. Once the leading steps and main parameters on waste management system identified, the discussion is performed to compare the operational systems implemented in the 15 cases studies. The analysis takes processes and biological parameters into account in addition to social, financial, and ecological elements available. The achievements and limits of case studied linked to their context, bringing advice and recommendations. Results: From these real cases and projects, we highlighted relevant information for further urban waste valorization system. Among others, the most frequent organic deposits produced at urban scale are identified, as well as the typical quantities generated. Collection, storage, and pretreatment processes were investigated to provide information about how they are conducted in situ and ex situ. Concerning some technical points, CSTR and UASB configurations are also identified as predominant reactors used to lead wet AD process at urban scale, due to practical aspects and characteristics of feedstock. Concerning the digestate, nutrients contents make it an interesting fertilizer for agricultural valorization. To its stabilization, the composting process is mainly deployed after anaerobic digestion of urban waste. The valorization of biogas produced with in situ urban AD is generally performed with CHP unit, due to the small quantity of methane. When the valorization is operated ex situ, processes are in link with local users' needs and energy transition policy. Conclusion: In conclusion, we identified among others that available deposits, collection and storage processes, local grid, and scale mechanisms influence the urban integration of AD. Thus, anaerobic digestion in situ is emphasized for new district buildings with low urban density, while ex situ process could be more accommodated to high urban densities or projects including preexistent waste management. From the 15 case studies, co-digestion process is highlighted to perform global waste management and produce valuable AD reactions. Nevertheless, the use of blackwater, for in situ units, involves specific processes to limit amount of water and reduce the reactor sizing. Further knowledge is also currently needed about the development of collection systems for urban waste and the impact of pretreatment on AD. The involvement of scientific, economic, social, and political communities is also highlighted as essential for the long-term success of valorization system integrated at urban scale.</t>
  </si>
  <si>
    <t>10.1186/s13705-018-0170-3</t>
  </si>
  <si>
    <t>Not an LCA case study (review)</t>
  </si>
  <si>
    <t>de Boer, MA; Romeo-Hall, AG; Rooimans, TM; Slootweg, JC</t>
  </si>
  <si>
    <t>An Assessment of the Drivers and Barriers for the Deployment of Urban Phosphorus Recovery Technologies: A Case Study of The Netherlands</t>
  </si>
  <si>
    <t>Phosphorus (P), being one of the building blocks of life, is essential for a multitude of applications, primarily for fertilizer usage. Sustainable management of phosphorus is becoming increasingly important in light of adverse environmental effects, ambiguous reserves, increasing global demand and unilateral dependence. Recovery of phosphorus from the biggest loss stream, communal wastewater, has the potential to tackle each of these problems. The implementation of phosphorus recovery technologies at wastewater treatment plants is not widespread, despite prolonged efforts primarily done by researchers over the past decade. This study aimed to assess the drivers and barriers of a phosphorus recovery transition. Several key stakeholders involved in this transition in The Netherlands were interviewed. The Netherlands was taken as a case study, since it serves as a frontrunner in the implementation of phosphorus recovery technologies. This study shows that the main barriers from the point of view of fertilizer companies are the different and unclear characteristics of the phosphorus recovery product struvite compared to common fertilizers. Moreover, the end-of-waste status of struvite is mentioned as a prominent barrier for a phosphorus transition, since it hinders free market trade. Many water boards indicate that the main barrier is the high investment cost with an uncertain return on investment for onsite struvite recovery processes. The specified main driver for water boards for onsite struvite phosphorus recovery technology is the reduction of maintenance costs, and for phosphorus recovery from sewage sludge ash, the low organic pollutant in the P recovery product.</t>
  </si>
  <si>
    <t>10.3390/su10061790</t>
  </si>
  <si>
    <t>Guo, WY; Zhou, Y; Zhu, NW; Hu, HG; Shen, WH; Huang, XX; Zhang, TP; Wu, PX; Li, ZB</t>
  </si>
  <si>
    <t>On site composting of food waste: A pilot scale case study in China</t>
  </si>
  <si>
    <t>RESOURCES CONSERVATION AND RECYCLING</t>
  </si>
  <si>
    <t>Composting is one of the effective strategies to treat excessive amount of food waste (FW). In this study, the mode of source separation by residents - composting in situ with complete equipment (CPEM) was proposed. Pilot scale facility covering 132 m(2) was constructed and operated to treat FW (6 t/d). Results showed that the composting CPEM including feeding, breaking, dewatering, spiral boosting, composting reactor, odor biofilter, aeration system, and rotating device units was operated stably over two years. During 10 days drum composting, the temperature of FW experienced three classic phases including heating phase, thermophilic phase, and cooling phase. The concentration of H2S and NH3 in the effluent were as low as 0.0001 and 0.025 mg/m(3) after biofiltering treatment. After 20 days subsequent post-maturity, total content of N, P and K in the FW compost was as high as 11.66%. When the compost was applied to pakchoi (Brassica chinensis L.), the content of vitamin C and soluble sugar increased 18.78% and 38.49%, and the content of nitrate and nitrite decreased 46.86% and 51.89%, respectively. As for economical consideration, the average investment and energy consumption of the CPEM were as low as US$ 61.5 and 50.0 kWh/t. The successful case of the pilot scale plant suggested that the mode of source separation-composting in situ with CPEM was feasible to realize the recycling of FW.</t>
  </si>
  <si>
    <t>10.1016/j.resconrec.2018.01.033</t>
  </si>
  <si>
    <t>D'Imporzano, G; Veronesi, D; Salati, S; Adani, F</t>
  </si>
  <si>
    <t>Carbon and nutrient recovery in the cultivation of Chlorella vulgaris: A life cycle assessment approach to comparing environmental performance</t>
  </si>
  <si>
    <t>Microalgae cultivation is arousing interest for its ability to provide biomass for food, feed and energy. Microalgae are more efficient in converting solar energy into biomass than terrestrial plants, and microalgae cultivated in a mixotrophic mode showed a higher biomass productivity. This work aimed to evaluate the environmental impacts of the cultivation of microalgae in autotrophy and mixotrophy and to define under what conditions mixotrophic cultivation gives the best environmental performance. To make this comparison, primary data of Chlorella vulgaris cultivation in autotrophy and mixotrophy were used. The scenarios considered were autotrophy (Scenario 1); mixotrophic cultivation on cheese whey, (Scenario 2): and mixotrophic cultivation using dairy wastewater (cheese wastewater) (Scenario 3). In addition, since commercial nitrogen fertilizers are one of the major contributors to the environmental impact of Chlorella production, two other scenarios were modelled: autotrophy on recovered nitrogen from digestate (Scenario 4) and mixotrophic culture on recovered nitrogen and carbon (Scenario 5). The mixotrophic growth of microalgae was shown to be an environmentally effective process (i.e. it showed a decrease of the impact categories), when the organic carbon provided had no other allocation and could be considered free of a cost burden. The cultivation of microalgae on recovered nitrogen and recovered carbon was found to decrease the CO2 emission by almost 60% and similar decreases were obtained for the other impact categories in comparison with autotrophy. A value of CO2 emission equal to 1.05 kg CO2 eq. kg(-1) of microalgae was achieved for Scenario 5, and a decrease of more than 50% was assessed for the impact categories: Marine eutrophication, Human toxicity, Freshwater ecotoxicity, Marine ecotoxicity and Fossil fuel depletion. (C) 2018 Published by Elsevier Ltd.</t>
  </si>
  <si>
    <t>10.1016/j.jclepro.2018.05.174</t>
  </si>
  <si>
    <t>Cobo, S; Dominguez-Ramos, A; Irabien, A</t>
  </si>
  <si>
    <t>Trade-Offs between Nutrient Circularity and Environmental Impacts in the Management of Organic Waste</t>
  </si>
  <si>
    <t>Measuring the circularity of resources is essential to assessing the performance of a circular economy. This work aims at proposing an indicator that quantifies how effective a system is at extending the lifetime of its waste components after they have been discarded. The developed indicator was applied to study the circularity of nutrients within a system that handles the organic waste (OW) generated in the Spanish region of Cantabria. A superstructure was developed to determine the optimal configuration of the system. It is composed of alternative unit processes for (1) the management of OW and (2) the application of the recovered products as soil amendment to grow corn. A multiobjective mixed integer linear programming problem was formulated under two policy scenarios with different source separation rates. The problem was optimized according to six objective functions: the circularity indicators of carbon, nitrogen, and phosphorus, which are maximized, and their associated environmental impacts to be minimized (global warming, marine eutrophication, and freshwater eutrophication). The model was fed with the life cycle assessment results obtained with the Environmental Assessment System for Environmental TECHnologies (EASETECH) version 2.3.6 and the nutrient flows in the agriculture subsystem, which were calculated with Denitrification-Decomposition (DNDC) version 9.5. It was concluded that improving nutrient circularity paradoxically leads to eutrophication impacts and that increasing the SSR of OW has a positive effect on the carbon footprint of the system.</t>
  </si>
  <si>
    <t>10.1021/acs.est.8b01590</t>
  </si>
  <si>
    <t>Minimization of Resource Consumption and Carbon Footprint of a Circular Organic Waste Valorization System</t>
  </si>
  <si>
    <t>The efficient management of municipal organic waste (OW) will contribute to the transition to a circular economy of nutrients. The goal of this work is to determine the optimal configuration of a waste management system that valorizes the OW generated in Cantabria. The model was developed with the EASETECH and the DNDC softwares, and it assumes that the products generated from the OW (compost, digestate, struvite, and ammonium sulfate) are applied to land to grow corn. The closed-loop perspective of the system is given by the application of these products, which results in a reduction in the consumption of the industrial fertilizers required for the production of food, a fraction of which becomes OW in a later life cycle stage. A superstructure comprising technologies to manage OW was developed. A mixed integer linear programming problem was formulated for the multiobjective optimization of the flows of OW that are sent to each technology according to these objective functions to be minimized: the carbon footprint of the system (CF), the landfill area occupied by OW (LFA), and the consumption of nonrenewable raw materials (NR-RM). It was found that a combination of different technologies is required to attain a trade-off between the objective functions. The minimization of the CF leads to a system configuration with a high N circularity and the maximal values of LFA and NR-RM, whereas the minimal consumption of NR-RM is achieved at the scenarios with low N recovery rates. This indicates that an enhanced circularity of resources does not necessarily entail that the overall consumption of natural resources and the emission of environmental burdens of the system decrease.</t>
  </si>
  <si>
    <t>10.1021/acssuschemeng.7b03767</t>
  </si>
  <si>
    <t>No nutrient substutition</t>
  </si>
  <si>
    <t>Fan, W; Bryant, L; Srisupan, M; Trembly, J</t>
  </si>
  <si>
    <t>An assessment of hydrothermal treatment of dairy waste as a tool for a sustainable phosphorus supply chain in comparison with commercial phosphatic fertilizers</t>
  </si>
  <si>
    <t>CLEAN TECHNOLOGIES AND ENVIRONMENTAL POLICY</t>
  </si>
  <si>
    <t>Hydrothermal treatment has been proven efficient in immobilizing phosphorus and other macronutrients from animal waste; however, there are still gaps in understanding the best end-use applications for nutrient-dense biochars. In this research, aqueous phase phosphorus availability (P (aq)) of biochars produced at various temperatures and residence times was determined in pH 5.5 citric acid for 8 weeks. Further, P (aq) of commercially available composted manure and fertilizers was also determined for comparison. P (aq) was found to plateau after 4 weeks in aqueous phase. Hydrothermal treatment temperature and residence time were found to improve nutrient immobilization efficiency, while conversely lowering P (aq). Comparing to commercially available fertilizers, biochars produced from hydrothermal treatment are low in P (aq), despite high P2O5% found in the solids. A preliminary process study evaluating energy consumption and CO2 emissions associated with recycled P2O5 recovered from the process operating at 200 A degrees C was conducted, indicating CO2 emissions with respect to soluble phosphorus are significantly higher in comparison with commercial phosphatic fertilizers. Further recommendations regarding life cycle analysis of the phosphorus supply chain are also discussed.</t>
  </si>
  <si>
    <t>10.1007/s10098-017-1440-z</t>
  </si>
  <si>
    <t xml:space="preserve">Not an LCA case study </t>
  </si>
  <si>
    <t>Hanserud, OS; Cherubini, F; Ogaard, AF; Muller, DB; Brattebo, H</t>
  </si>
  <si>
    <t>Choice of mineral fertilizer substitution principle strongly influences LCA environmental benefits of nutrient cycling in the agri-food system</t>
  </si>
  <si>
    <t>Increased nutrient cycling in the agri-food system is a way to achieve a healthier nutrient stewardship and more sustainable food production. In life cycle assessment (LCA) studies, use of recycled fertilizer products is often credited by the substitution method, which subtracts the environmental burdens associated with avoided production of mineral fertilizer from the system under study. The environmental benefits from avoided fertilizer production can make an important contribution to the results, but different calculation principles and often implicit assumptions are used to estimate the amount of avoided mineral fertilizer. This may hinder comparisons between studies. The present study therefore examines how the choice of substitution principles influences LCA results. Three different substitution principles, called one-to-one, maintenance, and adjusted maintenance, are identified, and we test the importance of these in a case study on cattle slurry management. We show that the inventory of avoided mineral fertilizer varies greatly when the different principles are applied, with strong influences on two-thirds of LCA impact categories. With the one-to-one principle, there is a risk of systematically over-estimating the environmental benefits from nutrient cycling. In a sensitivity analysis we show that the difference between the principles is closely related to the application rate and levels of residual nutrients in the soil. We recommend that LCA practitioners first and foremost state and justify the substitution method they use, in order to increase transparency and comparability with other studies. (C) 2017 Elsevier B.V. All rights reserved.</t>
  </si>
  <si>
    <t>10.1016/j.scitotenv.2017.09.215</t>
  </si>
  <si>
    <t>Ylmen, R; Gustafsson, AMK; Camerani-Pinzani, C; Steenari, BM</t>
  </si>
  <si>
    <t>Recovery of phosphorous from industrial waste water by oxidation and precipitation</t>
  </si>
  <si>
    <t>ENVIRONMENTAL TECHNOLOGY</t>
  </si>
  <si>
    <t>This paper describes the development of a method for recovery of phosphorous from one of the waste waters at an Akzo Nobel chemical plant in Ale close to Goteborg. It was found that it is possible to transform the phosphorous in the waste water to a saleable product, i.e. a slowly dissolving fertilizer. The developed process includes oxidation of phosphite to phosphate with hydrogen peroxide and heat. The phosphate is then precipitated as crystalline struvite (ammonium magnesium phosphate) by the addition of magnesium chloride. The environmental impacts of the new method were compared with those of the current method using life cycle assessment. It was found that the methodology developed in this project was an improvement compared with the current practice regarding element resource depletion and eutrophication. However, the effect on global warming would be greater with the new method. There could however be several ways to decrease the global warming effect. Since most of the carbon dioxide emissions come from the production of magnesium chloride from carbonates, changing to utilization of a magnesium chloride from desalination of seawater or from recycling of PVC would decrease the carbon footprint significantly.</t>
  </si>
  <si>
    <t>10.1080/09593330.2017.1342698</t>
  </si>
  <si>
    <t>Magri, A; Giovannini, F; Connan, R; Bridoux, G; Beline, F</t>
  </si>
  <si>
    <t>Nutrient management from biogas digester effluents: a bibliometric-based analysis of publications and patents</t>
  </si>
  <si>
    <t>INTERNATIONAL JOURNAL OF ENVIRONMENTAL SCIENCE AND TECHNOLOGY</t>
  </si>
  <si>
    <t>Interest in organic waste(water) processing by anaerobic digestion to produce biogas as renewable energy source has increased significantly in recent years. The characteristics of the digested effluents vary depending on the feedstocks treated, and different handling alternatives are possible. This study reviews advances in science and technology in the specific field of nutrient (nitrogen and phosphorus) management from biogas digester effluents during the last two decades (from 1995 to 2014) using a bibliometric approach. Information concerning publications as representative of the outputs of scientific research, and concerning patents as representative of the outputs of technological development was retrieved from specialised databases and analysed systematically. The number of publications was twice the number of patents. Production followed a rising trend (in both cases, partial productivity in the last 5 years was &gt; 45%). The USA, China, and Japan were the three most prolific countries when considering the joint production of publications and patents. However, while the number of publications was higher than the number of patents for the USA, the opposite was true for China and Japan. The institutions which published more (and also the most cited items) were mainly European, whereas Asian countries were more active in filing for patents even though the patents from the USA were more frequently cited. Relative interest in particular nutrient management alternatives and their evolution were identified. Reducing the consumption of resources, implementing integral solutions, and circular economy approaches will be among key issues in future studies and development to promote sustainability.</t>
  </si>
  <si>
    <t>10.1007/s13762-017-1293-3</t>
  </si>
  <si>
    <t>Thomsen, TP; Sarossy, Z; Ahrenfeldt, J; Henriksen, UB; Frandsen, FJ; Muller-Stover, DS</t>
  </si>
  <si>
    <t>Changes imposed by pyrolysis, thermal gasification and incineration on composition and phosphorus fertilizer quality of municipal sewage sludge</t>
  </si>
  <si>
    <t>Fertilizer quality of ash and char from incineration, gasification and pyrolysis of a single municipal sewage sludge sample were investigated by comparing composition and phosphorus (P) plant availability. A process for post oxidation of gasification ash and pyrolysis char was developed and the oxidized materials were investigated as well. Sequential extraction with full elemental balances of the extracted pools as well as scanning electron microscopy with energy dispersive X-ray spectroscopy were used to investigate the mechanisms driving the observed differences in composition and P plant availability in a short-term soil incubation study. The compositional changes related mainly to differences in the proximate composition as well as to the release of especially nitrogen, sulfur, cadmium and to some extent, phosphorus (P). The cadmium load per unit of P was reduced with 75-85% in gasification processes and 10-15% in pyrolysis whereas no reduction was observed in incineration processes. The influence on other heavy metals was less pronounced. The plant availability of P in the substrates varied from almost zero to almost 100% of the plant availability of P in the untreated sludge. Post -oxidized slow pyrolysis char was found to be the substrate with the highest P fertilizer value while ash from commercial fluid bed sludge incineration had the lowest P fertilizer quality. The high P fertilizer value in the best substrate is suggested to be a function of several different mechanisms including structural surface changes and improvements in the association of P to especially magnesium, calcium and aluminum. (C) 2017 Elsevier Ltd. All rights reserved.</t>
  </si>
  <si>
    <t>10.1016/j.jenvman.2017.04.072</t>
  </si>
  <si>
    <t>Thomsen, TP; Hauggaard-Nielsen, H; Gobel, B; Stoholm, P; Ahrenfeldt, J; Henriksen, UB; Muller-Stover, DS</t>
  </si>
  <si>
    <t>Low temperature circulating fluidized bed gasification and co-gasification of municipal sewage sludge. Part 2: Evaluation of ash materials as phosphorus fertilizer</t>
  </si>
  <si>
    <t>The study is part 2 of 2 in an investigation of gasification and co-gasification of municipal sewage sludge in low temperature gasifiers. In this work, solid residuals from thermal gasification and co-gasification of municipal sewage sludge were investigated for their potential use as fertilizer. Ashes from five different low temperature circulating fluidized bed (LT-CFB) gasification campaigns including two mono-sludge campaigns, two sludge/straw mixed fuels campaigns and a straw reference campaign were compared. Experiments were conducted on two different LT-CFBs with thermal capacities of 100 kW and 6 MW, respectively. The assessment included: (i) Elemental composition and recovery of key elements and heavy metals; (ii) content of total carbon (C) and total nitrogen (N); (iii) pH; (iv) water extractability of phosphorus after incubation in soil; and (v) plant phosphorus response measured in a pot experiment with the most promising ash material. Co-gasification of straw and sludge in LT-CFB gasifiers produced ashes with a high content of recalcitrant C, phosphorus (P) and potassium (K), a low content of heavy metals (especially cadmium) and an improved plant P availability compared to the mono-sludge ashes, thereby showing the best fertilizer qualities among all assessed materials. It was also found that bottom ashes from the char reactor contained even less heavy metals than cyclone ashes. It is concluded that LT-CFB gasification and co-gasification is a highly effective way to purify and sanitize sewage sludge for subsequent use in agricultural systems. (C) 2017 Elsevier Ltd. All rights reserved.</t>
  </si>
  <si>
    <t>10.1016/j.wasman.2017.04.043</t>
  </si>
  <si>
    <t>Arias, O; Vina, S; Uzal, M; Soto, M</t>
  </si>
  <si>
    <t>Composting of pig manure and forest green waste amended with industrial sludge</t>
  </si>
  <si>
    <t>The aim of this research was to study the composting of chestnut forest green waste (FGW) from short rotation chestnut stands amended with sludge resulting from the manufacture of Medium Density Fibreboard (MDFS) and pig manure (PM). Both FGW and MDFS presented low biodegradation potential but different characteristics in granulometry and bulk density that make its mixture of interest to achieve high composting temperatures. PM decreased the C/N ratio of the mixture and increased its moisture content (MC). Three mixtures of MDFS:FGW at volume ratios of 1:13 (M2), 1:2.4 (M3) and 0:1 (M4) were composted after increasing its MC to about 70% with PM. A control with food waste (OFW) and FGW (1:2.4 in volume) (Ml) was run in parallel. Watering ratios reached 0.25 (M1), 1.08 (M2) 156 (M3) and 4.35 (M4) L PM/kg TS of added solids wastes. Treatments M2 and M3 reached a thermophilic phase shorter than Ml, whilst M4 remained in the mesophilic range. After 48 days of composting, temperature gradients in respect to ambient temperature were reduced, but the mineralization process continued for around 8 months. Final reduction in total organic carbon reached 35-56%, depending mainly on the content in MDFS. MDFS addition to composting matrices largely reduced nitrogen losses, which range from 22% (M2) to 37% (M3) and 53% (M4). Final products had high nutrient content, low electrical conductivity and low heavy metal content which make it a valuable product for soil fertilization, right to amend in the chestnut forests and as a pillar of their sustainable management. (C) 2017 Elsevier B.V. All rights reserved.</t>
  </si>
  <si>
    <t>10.1016/j.scitotenv.2017.02.118</t>
  </si>
  <si>
    <t>Thitanuwat, B; Polprasert, C; Englande, AJ</t>
  </si>
  <si>
    <t>Green residues from Bangkok green space for renewable energy recovery, phosphorus recycling and greenhouse gases emission reduction</t>
  </si>
  <si>
    <t>Effective ways to integrate human life quality, environmental pollution mitigation and efficient waste management strategies are becoming a crisis challenge for sustainable urban development. The aims of this study are: (1) to evaluate and recommend an optimum Urban Green Space (UGS) area for the Bangkok Metropolitan Administration (BMA); and (2) to quantify potential renewable resources including electricity generation and potential nutrient recovery from generated ash. Green House Gases (GHGs) emissions from the management of Green Residues (GR) produced in a recommended UGS expansion are estimated and compared with those from the existing BMA waste management practice. Results obtained from this study indicate that an increase in UGS from its current 2.02% to 22.4% of the BMA urban area is recommended. This optimum value is primarily due to the area needed as living space for its population. At this scale, GR produced of about 334 kt.y(-1) may be used to generate electricity at the rate of 206 GWh.y(-1) by employing incineration technology. Additionally, instead of going to landfill, phosphorus (P) contained in the ash of 1077 t P.y(-1) could be recovered to produce P fertilizer to be recycled for agricultural cultivation. Income earned from selling these products is found to offset all of the operational cost of the proposed GR management methodology itself plus 7% of the cost of BMA's Municipal Solid Waste (MSW) operations. About 70% of the current GHGs emission may be reduced based on incineration simulation. (C) 2016 Elsevier Ltd. All rights reserved.</t>
  </si>
  <si>
    <t>10.10151/j.wasman.2016.12.012</t>
  </si>
  <si>
    <t>Bartzas, G; Komnitsas, K</t>
  </si>
  <si>
    <t>Life cycle analysis of pistachio production in Greece</t>
  </si>
  <si>
    <t>In the present paper, a life cycle assessment (LCA) study regarding pistachio (Pistacia vera L.) cultivation in Aegina island, Greece, was performed to evaluate the energy use footprint and the associated environmental impacts. In this context, a detailed life cycle inventory was created based on site-survey data and used for a holistic cradle-to-farm gate LCA analysis using the GaBi 6.5 software. The main impact categories assessed were acidification potential (AP), eutrophication potential (EP), global warming potential (GWP), ozone depletion potential (ODP), photochemical ozone creation potential (POCP) and cumulative energy demand (CED). In order to reveal the main environmental concerns pertinent to pistachio production and in turn propose measures for the reduction of environmental and energetic impacts, three scenarios were compared, namely the Baseline scenario (BS) that involves current cultivation practices, the Green Energy (GE) scenario that involves the use of biological fertilizers i.e. compost, and the Waste Utilization (WU) scenario that involves the production of biochar from pistachio and other agricultural wastes and its subsequent soil application to promote carbon sequestration and improve soil quality. Based on the results of this study, the use of compost for fertilization (GE scenario), which results in approximately 9% savings in terms of energy consumption and the five environmental impact categories studied compared to BS scenario, is considered a promising alternative cultivation strategy. Slightly higher savings (10% on average) in terms of the five calculated environmental impact categories, compared to the BS scenario, were indicated when the WU scenario was considered. Regarding energy consumption, the WU scenario results in minor increase, 3%, compared to the BS scenario. Results of uncertainty analysis performed using the Monte Carlo technique and contribution analysis showed that GE and WU scenarios offer reliable and significant eco-profile improvements for pistachio production in the study area compared to the current situation. (C) 2017 Elsevier B.V. All rights reserved.</t>
  </si>
  <si>
    <t>10.1016/j.scitotenv.2017.03.251</t>
  </si>
  <si>
    <t>Shiu, HY; Lee, M; Chiueh, PT</t>
  </si>
  <si>
    <t>Water reclamation and sludge recycling scenarios for sustainable resource management in a wastewater treatment plant in Kinmen islands, Taiwan</t>
  </si>
  <si>
    <t>Sustainable resource management in small islands is very challenging. To address the challenges, four water and waste management strategies were proposed for a wastewater treatment plant in the Kinmen islands, Taiwan. Life cycle assessment was employed for evaluation of the environmental impacts and benefits (i.e., avoidance of impacts) associated with the resource management strategies at the plant. The results showed that the energy requirements (mainly electricity consumption) for water and sludge treatments in the wastewater treatment plant had the most remarkable impact as high as 98.6%. Significant environmental advantages could be achieved by reusing the reclaimed wastewater for agricultural applications (27.8% reduction in eutrophication potential), reusing the sludge for land applications (157% reduction in global warming potential), and generating energy from incineration of recycled sludge (impacts were neutralized). Impacts from addition of tertiary treatment for wastewater reclamation could be offset by preventing discharge of nutrients (i.e. N and P) into the environment. The reclamation also reduced the demand from groundwater pumping and associated impacts. Reuse of sludge for energy generation was more favorable than for land applications. This was mainly because eutrophication impact could not be avoided when the sludge was applied to soil (excess in nutrients), and, relatively higher reduction in global warming potential was observed for energy generation (-197 kg CO2 eq/m(3)) than for land applications (-18.8 kg CO2 eq/m(3)). (C) 2017 Elsevier Ltd. All rights reserved.</t>
  </si>
  <si>
    <t>10.1016/j.jclepro.2017.03.110</t>
  </si>
  <si>
    <t>Mbaya, AMK; Dai, J; Chen, GH</t>
  </si>
  <si>
    <t>Potential benefits and environmental life cycle assessment of equipping buildings in dense cities for struvite production from source-separated human urine</t>
  </si>
  <si>
    <t>The risk of a worldwide phosphorus (P) crisis has been predicted in the past ten years by many researchers and organizations who sought alternative resources of P. Source-separation of urine is being widely considered as a suitable waste stream for P recovery to mitigate the shortage of P while also preventing the eutrophication of receiving waters. In dense cities, urine separation and P recovery as struvite can be efficiently implemented in every building. In order to evaluate the impact of the urine separation and P recovery system in buildings, this study determines the potential amounts of P recovered, freshwater saved, and the environmental impacts of the large-scale production of struvite from source-separated human urine in both typical residential and office buildings in dense cities. The results show that the net struvite production amounts in a typical dense city can cover the diammonium phosphate (DAP) fertilizer consumptions in many countries and the net freshwater saving amounts can be up to 47-87 L/(person.d). These benefits can be achieved with less than 03% additional energy consumption and 1% additional environmental emissions compared with conventional buildings. Moreover, the use of environmental friendly materials can further reduce the environmental emissions to a significant extent. Therefore, based on the results obtained in this study, the urine separation and P recovery system is strongly recommended to be implemented in buildings of dense cities. (C) 2016 Elsevier Ltd. All rights reserved.</t>
  </si>
  <si>
    <t>10.1016/j.jclepro.2016.12.111</t>
  </si>
  <si>
    <t>Moore, CCS; Nogueira, AR; Kulay, L</t>
  </si>
  <si>
    <t>Environmental and energy assessment of the substitution of chemical fertilizers for industrial wastes of ethanol production in sugarcane cultivation in Brazil</t>
  </si>
  <si>
    <t>Purpose Vinasse and filter cake are residues of bioethanol processing that are used to be recycled as fertilizers in sugarcane plantation. Studies related to the environmental dimension on this practice are concerned only with the effects on water and soil. The present study examines the systemic effects of replacing chemical fertilizers with vinasse and filter cake on the environmental performance of ethanol, via life cycle assessment (LCA). Methods The analysis was carried out by comparing various scenarios structured from two control variables: crop management techniques (manual and mechanized harvesting) and source of nutrients (for supplying the nutritional needs of sugarcane crops): chemical fertilizers, chemical fertilizers + vinasse, and chemical fertilizer + vinasse + filter cake. Impact assessment was carried out in terms of primary energy demand, climate change, terrestrial acidification, freshwater eutrophication, human toxicity, and terrestrial ecotoxicity. LCA has been applied according to both attributional and consequential perspectives. Moreover, a sensitivity analysis was performed in order to verify the effects of the varying amounts of nitrogen (N), phosphorus (P), and potassium (K) in the composition of vinasse on the results obtained for the impact profile. Results and discussion From the attributional LCA perspective, the most expressive contributions regarding primary energy demand occurred in terms of depletion of non-renewable fossils. Replacing chemical fertilizers with vinasse and filter cake was beneficial for the environmental performance of ethanol as it reduces climate change, terrestrial acidification, and human toxicity impacts and sustains freshwater eutrophication and terrestrial ecotoxicity unaltered in relation to scenarios using only fertilizers. In terms of consequential LCA, ethanol's environmental performance is influenced by the inclusion of the production of calcium fluorite to compensate the hexafluorosilicic acid deficit occurring in conjunction to the decrease of phosphate fertilizer and is compensated by the benefits provided by the general reduced consumption of chemical fertilizers for most of the impact categories. The exception occurred for primary energy demand. Conclusions The reuse of residues from bioethanol production-vinasse and filter cake-as primary nutrient suppliers for the cultivation of sugarcane instead of chemical fertilizers is a valid practice that improves the environmental performance of ethanol, even if it is analyzed under a consequential LCA perspective. The transport of these inputs to the field must be managed, however, in order to minimize primary energy demand and climate change impacts.</t>
  </si>
  <si>
    <t>10.1007/s11367-016-1074-0</t>
  </si>
  <si>
    <t xml:space="preserve">Closed loop nutrient recycling
(No nutrient substitution)  </t>
  </si>
  <si>
    <t>Mu, DY; Horowitz, N; Casey, M; Jones, K</t>
  </si>
  <si>
    <t>Environmental and economic analysis of an in-vessel food waste composting system at Kean University in the US</t>
  </si>
  <si>
    <t>A composting system provides many benefits towards achieving sustainability such as, replacing fertilizer use, increasing the quantity of produce sold, and diverting organic wastes from landfills. This study delves into the many benefits a composting system provided by utilizing an established composting system at Kean University (KU) in New jersey, as a scale project to examine the composters' environmental and economic impacts. The results from the study showed that composting food wastes in an in-vessel composter when compared to typical disposal means by landfilling, had lower impacts in the categories of fossil fuel, GHG emissions, eutrophication, smog formation and respiratory effects; whereas, its had higher impacts in ozone depletion, acidification human health impacts, and ecotoxicity. The environmental impacts were mainly raised from the manufacturing of the composter and the electricity use for operation. Applying compost to the garden can replace fertilizers and also lock carbon and nutrients in soil, which reduced all of the environmental impact categories examined. In particular, the plant growth and use stage reduced up to 80% of respiratory effects in the life cycle of food waste composting. A cost-benefit analysis showed that the composting system could generate a profit of $13,200 a year by selling vegetables grown with compost to the student cafeteria at Kean and to local communities. When educational and environmental benefits were included in the analysis, the revenue increased to $23,550. The results suggest that in-vessel composting and the subsequent usage of a vegetable garden should be utilized by Universities or food markets that generate intensive food wastes across the U.S. Published by Elsevier Ltd.</t>
  </si>
  <si>
    <t>10.1016/j.wasman.2016.10.026</t>
  </si>
  <si>
    <t>Closed loop nutrient recycling  (No nutrient substitution)</t>
  </si>
  <si>
    <t>Liu, HT</t>
  </si>
  <si>
    <t>Achilles heel of environmental risk from recycling of sludge to soil as amendment: A summary in recent ten years (2007-2016)</t>
  </si>
  <si>
    <t>Recycling sludge as a soil amendment has both positive and negative effects because of its enrichment in both nutrients and contaminants. So far; the negative effect has to be extensively investigated that the severities of different types of contaminants also remain unclear. The environmental behavior and risk of organic contaminant and pharmaceuticals, heavy metal and salt as well as pathogenic microorganisms brought by sludge amendment are summarized and discussed here. Organic contaminants and pharmaceuticals are typically found at low concentrations in sludge, the risks from sludge-amended soil decrease over time owing to its biodegradability. On the other hand, application of sludge generally increases soil salinity, which may cause physiological damage to plants grown in sludge-amended soil. In some extent, this negative effect can be alleviated by means of dilution; however, greater attention should be paid to long term increasing possible risk of eutrophication. Heavy metal (particularly of mobile heavy metals, such as Cd) with high concentrations in sludge and soil receiving considerable sludge can cause its incremental abundance in soil and crop contamination, further posing risks to humans, but most cases showed that there remained not excessive in heavy metal caused by sludge amendment. It is worth noting that increasing soil organic matter content may reduce transfer of heavy metal from soil to crops, but not restrict its uptake by crops at all. Combined literature together, it is summarized that heavy metal becomes a relatively severe bottleneck in recycling of sludge as soil amendment due to its non biodegradability and potential damage to health by adventuring contamination from agricultural products. Particular attention should therefore be paid to long term monitoring the change of heavy metals concentration in sludge amended soil. (C) 2016 Elsevier Ltd. All rights reserved.</t>
  </si>
  <si>
    <t>10.1016/j.wasman.2016.05.028</t>
  </si>
  <si>
    <t>Tampio, E; Marttinen, S; Rintala, J</t>
  </si>
  <si>
    <t>Liquid fertilizer products from anaerobic digestion of food waste: mass, nutrient and energy balance of four digestate liquid treatment systems</t>
  </si>
  <si>
    <t>This study compared four different digestate liquid treatment systems of a theoretical anaerobic digestion plant in order to facilitate the utilization of municipal food waste nutrients in agriculture. The mass, nutrient and energy balances of a theoretical plant digesting 60 Idly of food waste were used to evaluate the feasibility of the treatments to concentrate nutrients into liquid fertilizer products. The studied technologies for digestate liquid treatment were ammonia stripping, ammonia stripping combined with reverse osmosis (RO), evaporation combined with RO, and stripping combined with both evaporation and RO. As a result, processing of digestate into concentrated fertilizer products consumed less than 10% of the produced energy from food wastes and was also sufficient for the heat-demanding digestate liquid treatments, evaporation and stripping. The digestate liquid treatment systems were considered as nitrogen and potassium concentration methods which were able to concentrate up to 67% of the feedstock nitrogen into transportable fertilizer products with low mass. Of the studied digestate systems evaporation combined with RO was evaluated as the most efficient nutrient recovery technology for the production of transportable fertilizer products due to the high concentration of nutrients and nutrient availability as well as low product mass and energy consumption. Overall, the selection of the treatment technology is dependent on the location of the anaerobic digestion plant relative to the agricultural land and the type of fertilizer products needed. (C) 2016 Elsevier Ltd. All rights reserved.</t>
  </si>
  <si>
    <t>10.1016/j.jclepro.2016.03.127</t>
  </si>
  <si>
    <t>Hansupalak, N; Piromkraipak, P; Tamthirat, P; Manitsorasak, A; Sriroth, K; Tran, T</t>
  </si>
  <si>
    <t>Biogas reduces the carbon footprint of cassava starch: a comparative assessment with fuel oil</t>
  </si>
  <si>
    <t>In the past 10 years, 90% of cassava starch factories in Thailand have switched from fuel oil to renewable biogas, to cover part of their energy needs. The environmental benefits of switching to biogas have not been assessed quantitatively. To alleviate this, this study assessed 100-year greenhouse gas (GHG) emissions, or carbon footprint (CF), of cassava starch production for four factories in Thailand. Key results demonstrate that biogas reduces the carbon footprint of the Thai cassava starch industry as a whole by 0.9-1.0 million tons CO(2)eq/year, and highlight methodological precautions to collect LCI data and allocate GHG emissions between co-products with high moisture contents. The system boundaries included farm stage (production of cassava roots), transportation to factory and processing into native starch. The functional unit (FU) was one ton of native cassava starch at 13% water content. Biogas produced from the factory wastewater (95-200 m(3)/FU) was the main source of thermal energy for starch drying, and for on site electricity production when excess biogas was available. The total CF of cassava starch was in the range 609-966 kg CO(2)eq/FU. Agricultural production contributed 60% of the carbon footprint, mainly from the use of nitrogen fertilizers. GHG emissions of root production varied widely due to (1) the diversity of farming practices even within a small radius (50 km), and (2) different agricultural yields in different regions. The contribution of the factory stage to the carbon footprint depended on the use of electricity, biogas and other fuels, ranging from 217 to 342 kg CO(2)eq/FU. Allocation rules such as wet weight or dry weight basis allocations affected the results markedly. (C) 2015 Elsevier Ltd. All rights reserved.</t>
  </si>
  <si>
    <t>10.1016/j.jclepro.2015.06.138</t>
  </si>
  <si>
    <t>Heimersson, S; Svanstrom, M; Laera, G; Peters, G</t>
  </si>
  <si>
    <t>Life cycle inventory practices for major nitrogen, phosphorus and carbon flows in wastewater and sludge management systems</t>
  </si>
  <si>
    <t>Nitrogen, phosphorus and carbon originating from wastewater and sludge can, depending on their partitioning during wastewater treatment, either become available as potential resources or leave as emissions. Several reviews have highlighted the dependence of life cycle assessment (LCA) results on the inventory data. To provide a foundation for future assessments of systems in which resources are utilised from wastewater or sludge, this paper identifies common practice and highlights deficiencies in the selection and quantification of nitrogen, phosphorus and carbon containing flows. Inventories of major direct flows containing nitrogen, phosphorus and carbon in 62 studies on wastewater and sludge management operations have been reviewed. A special focus was put on flows of nitrogen, phosphorus and carbon originating from the wastewater and sludge and on how these are either leaving the system as emissions and hereby contributing to environmental impacts, or how potential resource flows of these elements are accounted for, in particular when sludge is used in agriculture. The current study shows a large variation between studies regarding what resource and emission flows were included in inventories on wastewater and sludge treatment, the type of data used (primary or secondary data) and, when flows have been modelled rather than measured, how the modelling has been done. Except for nitrogen and phosphorus emissions via the effluent, which were generally quantified using measured data or data modelled to represent the specific situation, direct emissions to air from the water and sludge lines at the wastewater treatment plant were mostly estimated using secondary data, sometimes of poor data quality. In systems where resources were recovered through agricultural application of sludge, studies often credited the system for avoided use of mineral fertiliser, but the considered replacement ratio differed. The current review identified increased completeness and specificity in the modelling of the evaluated flows as particularly relevant for future studies and highlighted a need for improved transparency of data inventories. The review can be used as a support for LCA analysts in future studies, providing an inventory of common practices and pinpointing deficiencies, and can thereby support more conscious and well-motivated choices as regard which flows to include in assessments and on the quantification of these flows.</t>
  </si>
  <si>
    <t>10.1007/s11367-016-1095-8</t>
  </si>
  <si>
    <t>Eriksson, O; Bisaillon, M; Haraldsson, M; Sundberg, J</t>
  </si>
  <si>
    <t>Enhancement of biogas production from food waste and sewage sludge - Environmental and economic life cycle performance</t>
  </si>
  <si>
    <t>Management of municipal solid waste is an efficient method to increase resource efficiency, as well as to replace fossil fuels with renewable energy sources due to that (1) waste to a large extent is renewable as it consists of food waste, paper, wood etc. and (2) when energy and materials are recovered from waste treatment, fossil fuels can be substituted. In this paper results from a comprehensive system study of future biological treatment of readily degradable waste in two Swedish regions are presented. Different collection and separation systems for food waste in households have been applied as well as technical improvements of the biogas process as to reduce environmental impact. The results show that central sorting of a mixed fraction into recyclables, combustibles, biowaste and inert is a competitive option compared to source separation. Use of pellets is beneficial compared to direct spreading as fertiliser. Fuel pellets seem to be the most favourable option, which to a large extent depends on the circumstances in the energy system. Separation and utilisation of nitrogen in the wet part of the digestion residue is made possible with a number of technologies which decreases environmental impact drastically, however to a substantial cost in some cases. (C) 2016 Elsevier Ltd. All rights reserved.</t>
  </si>
  <si>
    <t>10.1016/j.jenvman.2016.03.022</t>
  </si>
  <si>
    <t>Zabaleta, I; Rodic, L</t>
  </si>
  <si>
    <t>Recovery of essential nutrients from municipal solid waste - Impact of waste management infrastructure and governance aspects</t>
  </si>
  <si>
    <t>Every year 120-140 million tonnes of bio-waste are generated in Europe, most of which is landfilled, incinerated or stabilized and used as covering material in landfill operation. None of these practices enables the recovery of essential nutrients such as phosphorus (P) and nitrogen (N), which are in great demand for agricultural production. Recovery of these nutrients is a matter of international concern considering the non-renewable nature of P sources and the energy intensive production process required for the synthesis of N fertilizers. The objective of this research is to understand the relation between the municipal solid waste management (MSWM) system, both its the physical components and governance aspects, and the recovery of nutrients in Vitoria-Gasteiz (Basque Country) as a benchmark for European medium-size cities. The analysis shows that the existing physical infrastructure and facilities for bio-waste have high potential for nutrient recovery, 49% for N and 83% for P contained in bio-waste. However, governance aspects of the MSWM system such as legislation and user inclusivity play an important role and decrease the actual nutrient recovery to 3.4% and 7.4% for N and P respectively. (C) 2015 Elsevier Ltd. All rights reserved.</t>
  </si>
  <si>
    <t>10.1016/j.wasman.2015.07.033</t>
  </si>
  <si>
    <t>Lam, L; Kurisu, K; Hanaki, K</t>
  </si>
  <si>
    <t>Comparative environmental impacts of source-separation systems for domestic wastewater management in rural China</t>
  </si>
  <si>
    <t>To address issues of poor sanitation and water scarcity in developing countries, innovative wastewater management systems should be proposed, based on considerations of life cycle and local environmental impacts. Source-separation separates urine, feces, and gray water, enhancing the reuse of nutrients, and is considered a promising wastewater treatment method. This study evaluates the life cycle and local environmental impacts of source-separation systems. Each system was set to achieve the same effluent quality as the functional unit. Four scenarios were examined: offsite treatment (B1), onsite treatment (B2), source-separation (A1), and pour-flush toilet use (A2). The study area was a hypothetical village in the municipality of Tianjin in China, which has experienced severe water shortages and poor sanitation. Life cycle impacts such as global warming, acidification, and eutrophication were evaluated using a life cycle assessment (LCA) framework, and direct water use was evaluated as the local impact. The scenarios enhancing nutrient recovery (B2 and A2) showed significant benefit by avoiding mineral fertilizer use; however, the source-separation system (A1) showed the best performance in terms of life cycle environmental impacts, which supports the findings of several previous LCA studies with similar system boundaries. Within the selected framework and assumptions, the results show that the source-separation system had the best environmental performance in terms of direct water use and the lifecycle impact categories. (C) 2015 Elsevier Ltd. All rights reserved.</t>
  </si>
  <si>
    <t>10.1016/j.jclepro.2015.04.126</t>
  </si>
  <si>
    <t>Vazquez-Rowe, I; Golkowska, K; Lebuf, V; Vaneeckhaute, C; Michels, E; Meers, E; Benetto, E; Koster, D</t>
  </si>
  <si>
    <t>Environmental assessment of digestate treatment technologies using LCA methodology</t>
  </si>
  <si>
    <t>The production of biogas from energy crops, organic waste and manure has augmented considerably the amounts of digestate available in Flanders. This has pushed authorities to steadily introduce legislative changes to promote its use as a fertilising agent. There is limited arable land in Flanders, which entails that digestate has to compete with animal manure to be spread. This forces many anaerobic digestion plants to further treat digestate in such a way that it can either be exported or the nitrogen be removed. Nevertheless, the environmental impact of these treatment options is still widely unknown, as well as the influence of these impacts on the sustainability of Flemish anaerobic digestion plants in comparison to other regions where spreading of raw digestate is allowed. Despite important economic aspects that must be considered, the use of Life Cycle Assessment (LCA) is suggested in this study to identify the environmental impacts of spreading digestate directly as compared to four different treatment technologies. Results suggest relevant environmental gains when the digestate mix is treated using the examined conversion technologies prior to spreading, although important trade-offs between impact categories were observed and discussed. The promising results of digestate conversion technologies suggest that further LCA analyses should be performed to delve into, for instance, the appropriateness to shift to nutrient recovery technologies rather than digestate conversion treatments. (C) 2015 Elsevier Ltd. All rights reserved.</t>
  </si>
  <si>
    <t>10.1016/j.wasman.2015.05.007</t>
  </si>
  <si>
    <t>Holm, B; Heinsoo, K</t>
  </si>
  <si>
    <t>Biogas Digestate Suitability for the Fertilisation of Young Salix Plants</t>
  </si>
  <si>
    <t>BALTIC FORESTRY</t>
  </si>
  <si>
    <t>We analysed the possibilities to use the digestate from pig slurry anaerobic digestion as a nutrient supply for Short Rotation Coppice Salix species. Our greenhouse experiment revealed that the total biomass (roots, cutting and shoots) of one-year-old Salix plants treated with moderate amounts (hereafter 0.5F) of digestate during the vegetative period was more than twice that of control (hereafter C) plants and this difference increased in time. After the first vegetative period both shoot and root biomass production of 0.5F plants were also significantly higher than those of plants supplied with mineral NPK fertiliser at optimal N load (hereafter MIN). Although the digestate application at optimal N load (hereafter F) harmed the plants by damaging the roots during the first vegetative period, they were able to recover and annual production was comparable with C plants during the following year. The MIN plants supplied with the same N load as F plants died back during winter despite the larger supply of K. The largest load (hereafter 2F) of digestate caused serious problems and was lethal to one-year-old plants. By the end of the experiment the pH of the growing substrates treated with digestate or mineral fertiliser was lower than in control pots. Less ammonium N was available but the K and P content increased in growing substrates following digestate application. Our results reveal that digestate can be an alternative fertiliser in SRC and the nutrients from digestate are more available for Salix plants than those from mineral fertiliser.</t>
  </si>
  <si>
    <t/>
  </si>
  <si>
    <t>Pizzol, M; Smart, JCR; Thomsen, M</t>
  </si>
  <si>
    <t>External costs of cadmium emissions to soil: a drawback of phosphorus fertilizers</t>
  </si>
  <si>
    <t>In this study the Impact-Pathway Approach methodology was applied for monetary valuation of health impacts due to cadmium emitted to soil as a micro-pollutant present in phosphorus fertilizers. Due to the high persistency of cadmium in soil, and high soil-to-plant transfer rates, humans are exposed to cadmium through their diet causing potential adverse health impacts. Future scenarios for cadmium emissions to soil via agricultural applications of inorganic and organic fertilizers in Denmark were defined. A simplified fate and speciation model allowed the increase in soil cadmium concentration to be calculated for each scenario. Human exposure was determined based on soil-crop bioconcentration factors for cadmium and dietary intake rates of Danish food crops. Updated dose-response functions linking lifetime cadmium intake to the probability of developing cadmium-induced renal disease and osteoporosis were applied. These impacts were converted into monetary values by using the EU standard value of a life-year adjusted for quality of life experience. Annualized cost per unit of phosphorus and cadmium are presented, discounted and undiscounted, for comparison. Application of struvite (magnesium ammonium phosphate) and mineral fertilizer produced the lowest external health costs, followed by the fertilizer products wastewater sludge and pig manure. The external cost estimates produced in this study could be used to design economic policy instruments to encourage use of cleaner fertilizer products. (C) 2014 Elsevier Ltd. All rights reserved.</t>
  </si>
  <si>
    <t>10.1016/j.jclepro.2013.12.080</t>
  </si>
  <si>
    <t>Spangberg, J; Tidaker, P; Jonsson, H</t>
  </si>
  <si>
    <t>Environmental impact of recycling nutrients in human excreta to agriculture compared with enhanced wastewater treatment</t>
  </si>
  <si>
    <t>Human excreta are potential sources of plant nutrients, but are today usually considered a waste to be disposed of. The requirements on wastewater treatment plants (WWTPs) to remove nitrogen and phosphorus are increasing and to meet these requirements, more energy and chemicals are needed by WWTPs. Separating the nutrient-rich wastewater fractions at source and recycling them to agriculture as fertiliser is an alternative to removing them at the WWTP. This study used life cycle assessment methodology to compare the environmental impact of different scenarios for recycling the nutrients in the human excreta as fertiliser to arable land or removing them in an advanced WWTP. Three scenarios were assessed. In blackwater scenario, blackwater was source-separated and used as fertiliser. In urine scenario, the urine fraction was source-separated and used as fertiliser and the faecal water treated in an advanced WWTP. In NP scenario, chemical fertiliser was used as fertiliser and the toilet water treated in an advanced WWTP. The emissions from the WWTP were the same for all scenarios. This was fulfilled by the enhanced reduction in the WWTP fully removing the nutrients from the excreta that were not source-separated in the NP and urine scenarios. Recycling source-separated wastewater fractions as fertilisers in agriculture proved efficient for conserving energy and decreasing global warming potential (GWP). However, the blackwater and urine scenarios had a higher impact on potential eutrophication and potential acidification than the WWTP-chemical fertiliser scenario, due to large impacts by the ammonia emitted from storage and after spreading of the fertilisers. The cadmium input to the arable soil was very small with urine fertiliser. Source separation and recycling of excreta fractions as fertiliser thus has potential for saving energy and decreasing GWP emissions associated with wastewater management. However, for improved sustainability, the emissions from storage and after spreading of these fertilisers must decrease. (C) 2014 The Authors. Published by Elsevier B.V. This is an open access article under the CC BY-NC-ND license (http://creativecommons.org/licenses/by-nc-nd/3.0/).</t>
  </si>
  <si>
    <t>10.1016/j.scitotenv.2014.05.123</t>
  </si>
  <si>
    <t>Contreras, F; Hanaki, K; Aramaki, T; Binder, CR</t>
  </si>
  <si>
    <t>Application of the analytic hierarchy process to the analysis of wastewater nutrient recycling options: a case based on a group study of residents in the city of Zurich</t>
  </si>
  <si>
    <t>WATER SCIENCE AND TECHNOLOGY</t>
  </si>
  <si>
    <t>The recycling of anthropogenic nutrients derived from the wastewater management systems is often characterized by a complex and uncertain scenario, due not only to the nature of the process but also to the involvement of different stakeholder groups. Over the past 10 years in Switzerland, policies regarding the use of sewage sludge as fertilizer have gradually shifted to a ban on use in agriculture. As a result, alternative methods for the recycling of anthropogenic nutrients may play a relevant role in the near future. This paper uses the analytic hierarchy process (AHP) to examine more closely the nutrient-recycling dilemma by analysing the preferences of a group of German-speaking residents in the city of Zurich for various management scenarios. Nutrient recycling by the use of urine separation toilets and the BioCon treatment process are presented as possible management alternatives in addition to current practice. The study shows that AHP can incorporate the respondents' preferences and multiple objectives when evaluating alternatives with different attributes.</t>
  </si>
  <si>
    <t>10.2166/wst.2013.545</t>
  </si>
  <si>
    <t>Mo, WW; Zhang, Q</t>
  </si>
  <si>
    <t>Can municipal wastewater treatment systems be carbon neutral?</t>
  </si>
  <si>
    <t>Municipal wastewater treatment has emerged as one of the largest resource consumers in the US. As a result, the goal of municipal wastewater systems has extended from protecting receiving water and human health to improving the system sustainability. This study used the embodied energy and the associated carbon footprint to measure the resource consumption and recovery in wastewater systems. Three resource recovery methods were specifically investigated: onsite energy generation through combined heat and power systems, nutrient recycling through biosolids land application, and water reuse for residential irrigation. The embodied energy and the associated carbon footprint were estimated through an input-output based hybrid energy analysis method and carbon emission factors. A wastewater treatment plant in Tampa, Florida was studied to investigate the possibility of carbon neutrality of wastewater treatment systems. It was shown that the integrated resource (energy, nutrient and water) recovery has the potential to offset all the direct operational energy; however, it is not able to offset the total embodied energy of the treatment plant to achieve carbon neutrality. Among the three resource recovery methods, water reuse has the highest potential of offsetting carbon footprint, while nutrient recycling has the lowest. (C) 2012 Elsevier Ltd. All rights reserved.</t>
  </si>
  <si>
    <t>10.1016/j.jenvman.2012.08.014</t>
  </si>
  <si>
    <t>Havukainen, J; Zavarauskas, K; Denafas, G; Luoranen, M; Kahiluoto, H; Kuisma, M; Horttanainen, M</t>
  </si>
  <si>
    <t>Potential of energy and nutrient recovery from biodegradable waste by co-treatment in Lithuania</t>
  </si>
  <si>
    <t>WASTE MANAGEMENT &amp; RESEARCH</t>
  </si>
  <si>
    <t>Biodegradable waste quantities in Lithuania and their potential for the co-treatment in renewable energy and organic fertilizer production were investigated. Two scenarios were formulated to study the differences of the amounts of obtainable energy and fertilizers between different ways of utilization. In the first scenario, only digestion was used, and in the second scenario, materials other than straw were digested, and straw and the solid fraction of sewage sludge digestate were combusted. As a result, the amounts of heat and electricity, as well as the fertilizer amounts in the counties were obtained for both scenarios. Based on this study, the share of renewable energy in Lithuania could be doubled by the co-treatment of different biodegradable materials.</t>
  </si>
  <si>
    <t>10.1177/0734242X11427945</t>
  </si>
  <si>
    <t>Khatiwada, D; Silveira, S</t>
  </si>
  <si>
    <t>Greenhouse gas balances of molasses based ethanol in Nepal</t>
  </si>
  <si>
    <t>This paper evaluates life cycle greenhouse gas (GHG) balances in production and use of molasses-based ethanol (EtOH) in Nepal. The total life cycle emissions of EtOH is estimated at 432.5 kgCO(2eq) m(-3) ethanol (i.e. 20.4 gCO(2eq) MJ(-1)). Avoided emissions are 76.6% when conventional gasoline is replaced by molasses derived ethanol. A sensitivity analysis was performed to verify the impact of variations in material and energy flows, and allocation ratios in the GHG balances. Market prices of sugar and molasses, amount of nitrogen-fertilizers used in sugarcane production, and sugarcane yield per hectare turn out to be important parameters for the GHG balances estimation. Sales of the surplus electricity derived from bagasse could reduce emissions by replacing electricity produced in diesel power plants. Scenario analysis on two wastewater processes for treatment of effluents obtained from ethanol conversion has also been carried out. If wastewater generated from ethanol conversion unit is treated in pond stabilization (PS) treatment process, GHG emissions alarmingly increase to a level of 4032 kgCO(2eq) m(-3) ethanol. Results also show that the anaerobic digestion process (ADP) and biogas recovery without leakages can significantly avoid GHG emissions, and improve the overall emissions balance of EtOH in Nepal. At a 10% biogas leakage, life cycle emissions is 1038 kgCO(2eq) m(-3) ethanol which corresponds to 44% avoided emissions compared to gasoline. On the other hand, total emissions surpass the level of its counterpart (i.e. gasoline) when the leakage of biogas exceeds 23.4%. (C) 2011 Elsevier Ltd. All rights reserved.</t>
  </si>
  <si>
    <t>10.1016/j.jclepro.2011.04.012</t>
  </si>
  <si>
    <t>Schuchardt, F; Vorlop, KD</t>
  </si>
  <si>
    <t>Estimation of the carbon amount in biomass residues in Germany for hydrothermal carbonisation (HTC) and disposal of HTC-coal to the soil</t>
  </si>
  <si>
    <t>LANDBAUFORSCHUNG</t>
  </si>
  <si>
    <t>Crop waste and residues from agriculture, forestry, food industry, biotope and landscape management and municipalities are raw materials for energy and material recycling. They contain nutrients and trace elements and can maintain soil fertility. Partially there is a competition for its use at the market, because no unused and free waste is available. The total amount of crop waste and residues in Germany is unknown, because no statistical data are available. Widely it can be calculated on assumptions and standard values only. Because all biomass residues in Germany are used, a utilization competition occurs at the market. In the present paper we tried to estimate the carbon potential for hydrothermal carbonisation (HTC) and following land application, based on the data for biomass residues in Germany. Furthermore a definition for the HTC potential is recommended. After subtraction of unusable biomass residues by ecological and technical restrictions the technical-ecological carbon potential is about 29 million tonnes annually. Because the technical-ecological potential of biomass residues is used otherwise already, from the 29 million tonnes only 1.56 million tonnes or 5.4 % of the carbon are available for hydrothermal carbonisation. The estimated HTC-potential is uncertain because substantial questions influencing the HTC-potential are unanswered until now: The total energy balance, the effect of HTC-coal in the soil and a life cycle assessment (LCA).</t>
  </si>
  <si>
    <t>Lardon, L; Helias, A; Sialve, B; Steyer, JP; Bernard, O</t>
  </si>
  <si>
    <t>Life-Cycle Assessment of Biodiesel Production from Microalgae</t>
  </si>
  <si>
    <t>This paper provides an analysis of the potential environmental impacts of biodiesel production from microalgae. High production yields of microalgae have called forth interest of economic and scientific actors but it is still unclear whether the production of biodiesel is environmentally interesting and which transformation steps need further adjustment and optimization. A comparative LCA study of a virtual facility has been undertaken to assess the energetic balance and the potential environmental impacts of the whole process chain, from the biomass production to the biodiesel combustion. Two different culture conditions, nominal fertilizing or nitrogen starvation, as well as two different extraction options, dry or wet extraction, have been tested. The best scenario has been compared to first generation biodiesel and oil diesel. The outcome confirms the potential of microalgae as an energy source but highlights the imperative necessity of decreasing the energy and fertilizer consumption. Therefore control of nitrogen stress during the culture and optimization of wet extraction seem to be valuable options. This study also emphasizes the potential of anaerobic digestion of oilcakes as a way to reduce external energy demand and to recycle a part of the mineral fertilizers.</t>
  </si>
  <si>
    <t>10.1021/es900705j</t>
  </si>
  <si>
    <t>Tidaker, P; Mattsson, B; Jonsson, H</t>
  </si>
  <si>
    <t>Environmental impact of wheat production using human urine and mineral fertilisers - a scenario study</t>
  </si>
  <si>
    <t>Life cycle assessment methodology was used to compare conventional wheat production with a scenario where source-separated human urine replaced mineral fertilisers. A change-orientated perspective was used, including differences in capital goods between the scenarios. An optimal fertilising strategy regarding application time, technique and substitution of mineral fertiliser was demonstrated to be important for energy use, global warming and acidification. For reducing the energy use, a well designed collection system for urine also proved important, while recovery of the urine was essential for reducing eutrophication. Applying an agricultural perspective when evaluating the system highlighted potential conflicts regarding nutrient utilisation. (c) 2005 Elsevier Ltd. All rights reserved.</t>
  </si>
  <si>
    <t>10.1016/j.jclepro.2005.04.019</t>
  </si>
  <si>
    <t>Svanstrom, M; Patrick, TN; Froling, M; Peterson, AA; Tester, JW</t>
  </si>
  <si>
    <t>Choosing between green innovative technologies - Hydrothermal processing of biowastes</t>
  </si>
  <si>
    <t>JOURNAL OF ADVANCED OXIDATION TECHNOLOGIES</t>
  </si>
  <si>
    <t>The environmental performance of two different hydrothermal processes, supercritical water oxidation (SCWO) and hydrothermal conversion (HTC), for treatment of waste biomass, were studied using life cycle assessment (LCA). Waste streams studied were sewage sludge and turkey food processing waste. The SCWO process completely oxidizes the waste stream, decomposing all organic contaminants, and makes possible heat recovery from wet biomass streams without need of drying. Artificial fertilizer can be produced from phosphorus extracted from the solid residue. The HTC process converts the biomass into liquid and gaseous fuels, fertilizer products and carbon. The two processes were found to perform differently in different energy infrastructures. Large environmental savings can be achieved when products from these processes replace existing products in society. The HTC process will sometimes prove to be the preferable option in the life cycle impact assessment because of the very large savings that result from the replacement of fossil diesel fuel.</t>
  </si>
  <si>
    <t>Conference paper</t>
  </si>
  <si>
    <t>Tidaker, P; Karrman, E; Baky, A; Jonsson, H</t>
  </si>
  <si>
    <t>Wastewater management integrated with farming - an environmental systems analysis of a Swedish country town</t>
  </si>
  <si>
    <t>Recycling of plant nutrients in sewage products to arable land is considered to be a step towards a more sustainable society. Sewage sludge is the predominant sewage fertiliser product available today, but the use of sewage sludge in agriculture has been questioned as regards hazardous substances. In this respect, blackwater from separating systems seems to better fulfil agricultural requirements regarding fertiliser products. The objective of this paper was to analyse the environmental impact and resource use in a life cycle perspective for three systems, each including both wastewater handling and agricultural production. In the reference system, food waste disposers were installed in houses. Milled food waste and wastewater were treated in a wastewater treatment plant and the sewage sludge was used for producing a soil conditioner. In the sludge utilisation system, food waste from households was composted, wastewater was treated conventionally and sewage sludge was used in oat production. In the blackwater system, toilet water from low-flush toilets and milled organic waste were digested together and spread in growing oats. Data on the wastewater system were derived from simulations by the substance-flow model URWARE/ORWARE. The blackwater system required slightly more primary energy than the other two systems. In particular, construction of storage facilities contributed considerably to energy use. The emissions of greenhouse gases and SO2 were of the same magnitude for all three systems, while the eutrophying emissions were reduced significantly in the blackwater system. As regards NH3 and NOx, the emissions were highest for the blackwater system. High substitution of mineral fertiliser, optimal spreading technique and well-designed collection and storage facilities were important factors for the environmental outcome in the blackwater system. (c) 2005 Elsevier B.V. All rights reserved.</t>
  </si>
  <si>
    <t>10.1016/j.resconrec.2005.12.003</t>
  </si>
  <si>
    <t>Hansen, TL; Christensen, TH; Schmidt, S</t>
  </si>
  <si>
    <t>Environmental modelling of use of treated organic waste on agricultural land: a comparison of existing models for life cycle assessment of waste systems</t>
  </si>
  <si>
    <t>Modelling of environmental impacts from the application of treated organic Municipal solid waste (MSW) in agriculture differs widely between different models for environmental assessment of waste systems. In this comparative Study five models were examined concerning quantification and impact assessment of environmental effects from land application of treated organic MSW: DST (Decision Support Tool, USA), IWM (Integrated Waste Management, UK), THE IFEU PROJECT (Germany), ORWARE (ORganic WAste REsearch, Sweden) and EASEWASTE (Environmental Assessment of Solid Waste Systems and Technologies, Denmark). DST and IWM are life cycle inventory (LCI) models, thus not performing actual impact assessment. The DST model includes only one water emission (biological oxygen demand) from compost leaching in the results and IWM considers only air emissions from avoided production of commercial fertilizers. THE IFEU PROJECT, ORWARE and EASEWASTE are life cycle assessment (LCA) models containing more detailed land application modules. A case Study estimating the environmental impacts from land application of 1 ton of composted Source sorted organic household waste was performed to compare the results from the different models and investigate the origin of any difference in type or magnitude of the results. The contributions from the LCI models were limited and did not depend on waste composition or local agricultural conditions. The three LCA models use the same overall approach for quantifying the impacts of the system. However, due to slightly different assumptions, quantification methods and environmental impact assessment, the obtained results varied clearly between the models. Furthermore, local conditions (e.g. soil type, farm type, climate and legal regulation) and waste composition strongly influenced the results of the environmental assessment.</t>
  </si>
  <si>
    <t>10.1177/0734242X06062485</t>
  </si>
  <si>
    <t>Maurer, M; Schwegler, P; Larsen, TA</t>
  </si>
  <si>
    <t>Nutrients in urine: energetic aspects of removal and recovery</t>
  </si>
  <si>
    <t>The analysis of different removal and recovery techniques for nutrients in urine shows that in many cases recovery is energetically more efficient than removal and new-production from natural resources. Considering only the running electricity and fossil energy requirements for the traditional way of wastewater treatment and fertiliser production, the following specific energy requirements can be calculated: 45 MJ kg(N)(-1) for denitrification in a WWTP, 49 MJ kg(P)(-1) for P-precipitation in a WWTP, 45 MJ kg(N)(-1) for N-fertiliser and 29 MJ kg(P)(-1) for P-fertiliser production. These numbers are higher than the values derived for thermal volume reduction of urine (35 MJ kg(N)(-1) for eliminating 90% water) or production of struvite (102 MJ kg(N)(-1), including 2.2 kg P). Considering only the electricity and fossil energy for the traditional way of wastewater treatment and fertiliser production, the energy value of 1 PE urine is 0.87 MJ PE-1 d(-1) (fertiliser value: 0.44, wastewater treatment: 0.43 MJ PE-1 d(-1)). A more detailed life cycle assessment (LCA) of the entire urine collection system, including the required materials and the environmental burden, support the energy analysis. The LCA compares conventional denitrification in a wastewater treatment plant with collecting urine in households, reducing the volume by evaporation and using it as a multi-nutrient fertiliser. The primary energy consumption for recovery and reuse of urine, including the nutrients N, P and K, is calculated with 65 MJ kg(N)(-1), compared with 153 MJ kg(N)(-1) derived for the conventional 'recycling over the atmosphere'.</t>
  </si>
  <si>
    <t>Dalemo, M; Sonesson, U; Jonsson, H; Bjorklund, A</t>
  </si>
  <si>
    <t>Effects of including nitrogen emissions from soil in environmental systems analysis of waste management strategies</t>
  </si>
  <si>
    <t>The environmental impacts of nitrogen emissions from soil resulting from the use of organic fertilizers, such as manure, are large compared with the corresponding impacts of mineral fertilizers. However, soil emissions are rarely included in systems analysis of waste management strategies. This study examines whether the inclusion of soil emissions can affect the environmental ranking of systems for managing solid biodegradable waste. Waste management scenarios based on incineration, anaerobic digestion and composting, respectively, were compared. The scenarios were analysed using the organic waste research (ORWARE) simulation model. A simplified model for calculating nitrogen availability and emissions was also constructed. Life-cycle analysis methodology was used for choosing system boundaries and evaluating the results. Global warming, acidification and eutrophication were the impact categories considered. The results indicate the vital importance of considering nitrogen emissions from soil when comparing biological waste management systems with other waste management methods, especially with regard to eutrophication effects. Soil emissions are also important when comparing the environmental impacts of anaerobic digestion and composting systems. However, the variation in nitrogen emissions from soil is large and depends on the spreading technique used, climate, drainage and soil texture (C) 1998 Elsevier Science B.V. All rights reserved.</t>
  </si>
  <si>
    <t>10.1016/S0921-3449(98)00064-0</t>
  </si>
  <si>
    <t>Title</t>
  </si>
  <si>
    <t>Source title</t>
  </si>
  <si>
    <t xml:space="preserve">Reason </t>
  </si>
  <si>
    <t>Fahimi A., Federici S., Depero L.E., Valentim B., Vassura I., Ceruti F., Cutaia L., Bontempi E.</t>
  </si>
  <si>
    <t>Evaluation of the sustainability of technologies to recover phosphorus from sewage sludge ash based on embodied energy and CO2 footprint</t>
  </si>
  <si>
    <t>Journal of Cleaner Production</t>
  </si>
  <si>
    <t>This paper reports a novel and simplified approach for sustainability evaluation of new technologies, based on the use of two parameters (i.e. embodied energy and CO2 footprint) that account for the energy and emissions involved in the formation of a material, suitable to perform pre-screening analysis, preliminary to life cycle assessment. This new approach is presented and used to compare the available technologies for phosphorous recovery from sewage sludge ash. A dimensionless index, defined as SUB-RAW index, is used to compare the results about the environmental impact of each selected substituting material/process. This method is applied to full, pilot, and laboratory scale processes available in literature in the context of phosphorus extraction technologies. The results show that wet chemical leaching approaches appear to be the most sustainable methods. © 2020 Elsevier Ltd</t>
  </si>
  <si>
    <t>10.1016/j.jclepro.2020.125762</t>
  </si>
  <si>
    <t>Teow Y.H., Chong M.T., Ho K.C., Mohammad A.W.</t>
  </si>
  <si>
    <t>Comparative environmental impact evaluation using life cycle assessment approach: a case study of integrated membrane-filtration system for the treatment of aerobically-digested palm oil mill effluent</t>
  </si>
  <si>
    <t>Sustainable Environment Research</t>
  </si>
  <si>
    <t>Aiming to mitigate wastewater pollution arising from the palm oil industry, this university-industry research-and-development project focused on the integration of serial treatment processes, including the use of moving bed biofilm reactor (MBBR), pre-treatment with sand filters and activated carbon filters, and membrane technology for aerobically-digested palm oil mill effluent (POME) treatment. To assess the potential of this sustainable alternative practice in the industry, the developed technology was demonstrated in a pilot-scale facility: four combinations (Combinations I to IV) of unit operations were developed in an integrated membrane-filtration system. Combination I includes a MBBR, pre-treatment unit comprising sand filters and activated carbon filters, ultrafiltration (UF) membrane, and reverse osmosis (RO) membrane, while Combination II excludes MBBR, Combination III excludes UF membrane, and Combination IV excludes both MBBR and UF membrane. Life cycle assessment (LCA) was performed to evaluate potential environmental impacts arising from each combination while achieving the goal of obtaining recycled and reusable water from the aerobically-digested POME treatment. It is reported that electricity consumption is the predominant factor contributing to most of those categories (50–77%) as the emissions of carbon dioxide (CO2), sulfur dioxide (SO2), nitrogen oxides, and volatile mercury during the combustion of fossil fuels. Combination I in the integrated membrane-filtration system with all unit operations incurring high electricity consumption (52 MJ) contributed to the greatest environmental impact. Electricity consumption registers the highest impact towards all life cycle impact categories: 73% on climate change, 80% on terrestrial acidification, 51% on eutrophication, and 43% on human toxicity. Conversely, Combination IV is the most environmentally-friendly process, since it involves only two-unit operations – pre-treatment unit (comprising sand filters and activated carbon filters) and RO membrane unit – and thus incurs the least electricity consumption (41.6 MJ). The LCA offers insights into each combination of the operating process and facilitates both researchers and the industry towards sustainable production. © 2021, The Author(s).</t>
  </si>
  <si>
    <t>10.1186/s42834-021-00089-5</t>
  </si>
  <si>
    <t xml:space="preserve">No nutrient recycling </t>
  </si>
  <si>
    <t>Yoshikawa N., Matsuda T., Amano K.</t>
  </si>
  <si>
    <t>Life cycle environmental and economic impact of a food waste recycling-farming system: a case study of organic vegetable farming in Japan</t>
  </si>
  <si>
    <t>International Journal of Life Cycle Assessment</t>
  </si>
  <si>
    <t>Purpose: Bio-based recycling systems and agricultural production using recycled materials are often evaluated separately. This study performs an environmental and socio-economic life cycle assessment (LCA) of a food waste treatment and spinach farming system in Japan. The environmental and economic tradeoffs of introducing a recycling system and the net environmental benefit of the substitution of market fertilizer considering operation changes are also examined. Methods: Three scenarios were developed and compared. In the conventional (CV) scenario, food waste is collected, incinerated, and disposed of in landfill, and the farmer uses market organic fertilizer. The on-site composting (OC) scenario processes food waste using an on-site garbage disposer and transports compost to a nearby spinach farmer. Food waste in the centralized composting (CC) scenario is transported to a centralized composting facility and resultant compost is sent to the farm. Primary data were obtained from field experiments and interviews. Non-greenhouse gas (GHG) emissions from the field and nitrogen leaching to water systems were simulated using the denitrification–decomposition (DNDC) model. The environmental LCA targeted climate change, eutrophication, and waste landfill. An input–output analysis estimated socio-economic indicators, namely gross added value and employment inducement effect. Results and discussion: The scenario with the lowest impact is the CC scenario. Climate change and eutrophication impacts are highest in the OC scenario and waste landfill impacts are most significant in the CV scenario. The weighted impact by LIME2 can be reduced by 47% in the CC scenario and 17% in the OC scenario due to the recycling of food waste instead of dumping in the landfill. The difference in socio-economic indicators between the scenarios was relatively small, although the CV scenario encouraged more employment. The substitution effect of composting, as well as the environmental impact reduction of replacing market organic fertilizer with compost, will result in 28.7% of the avoided impacts in GHG emissions. Conclusions: Both composting scenarios are feasible from an environmental and socio-economic perspective when compared with conventional organic production, although there is a tradeoff between waste landfill and GHG emissions for the on-site composting system. However, the OC scenario needs to save electricity to improve its environmental competitiveness with the CV scenario. When considering the substitution effect of composting, it is recommended to take into account that agricultural operation also changes. © 2021, The Author(s), under exclusive licence to Springer-Verlag GmbH, DE part of Springer Nature.</t>
  </si>
  <si>
    <t>10.1007/s11367-021-01879-0</t>
  </si>
  <si>
    <t>Lin H., Borrion A., da Fonseca-Zang W.A., Zang J.W., Leandro W.M., Campos L.C.</t>
  </si>
  <si>
    <t>Life cycle assessment of a biogas system for cassava processing in Brazil to close the loop in the water-waste-energy-food nexus</t>
  </si>
  <si>
    <t>Biogas, generated from anaerobic digester (AD), has been one of the promising sources of renewable energy. To manage the organic waste from small cassava industry in Brazil, a waste-water-energy-food nexus (WWEF) system is proposed, combining AD and co-generation or combined heat and power (CHP) plants. However, the environmental impacts and benefits of this system are yet not known. By using Life Cycle Assessment (LCA) method, environmental impacts of three scenarios are assessed, i.e. business-as-usual (base), improved business-as-usual and WWEF closed-loop. Functional unit (FU) in this study is defined as generating 1 kg cassava starch/flour. Global warming potential (GWP), cumulative energy demand (CED), freshwater eutrophication potential (FEP), terrestrial acidification potential (TAP) and water depletion potential (WDP) are selected. Landfilling cassava waste, power use for cassava starch and flour production, and emissions from fertilizer application are identified as environmental hotspots for business-as-usual case, suggesting making decisions on these aspects when dealing with environmental impacts. By using cassava waste to recover energy and nutrients for Brazilian rural family farming, the WWEF system is identified as the best environment-friendly scenario with lowest environmental impacts for the selected impact categories. The impact savings of the closed-loop scenario for GWP are over 90%, while over 50% of emissions for other selected impact categories, except FEP (lower than 10%), are saved compared to the business-as-usual and improved scenarios. Sensitivity analysis reinforces the results. Overall, this study provides a view on the potential of using cassava waste for the WWEF closed-loop system in Brazil, suggesting that the proposed WWEF closed-loop system is feasible and beneficial for small industries from the environmental perspective. © 2021 Elsevier Ltd</t>
  </si>
  <si>
    <t>10.1016/j.jclepro.2021.126861</t>
  </si>
  <si>
    <t>No nutrient substitution (Closed loop nutrient recycling)</t>
  </si>
  <si>
    <t>Andreasi Bassi S., Boldrin A., Frenna G., Astrup T.F.</t>
  </si>
  <si>
    <t>An environmental and economic assessment of bioplastic from urban biowaste. The example of polyhydroxyalkanoate</t>
  </si>
  <si>
    <t>Bioresource Technology</t>
  </si>
  <si>
    <t>Bio-based and biodegradable plastics promise considerable reductions in our dependency on fossil fuels and in the environmental impacts of plastic waste. This study quantifies the environmental and economic consequences of diverting municipal food waste and wastewater sewage sludge from traditional management to the biorefinery-based production of polyhydroxyalkanoates (PHA) in five geographical regions. The results show that PHA can outperform fossil polyurethane and PHA from first-generation biomass (sugarcane and maize) with respect to both environmental impacts and societal costs (four times lower impacts and eight times lower costs than polyurethane). To outperform other fossil polymers like low-density polyethylene (LDPE), biorefinery performance should be improved further by more efficient utilization of sodium hypochlorite during PHA extraction, minimization of methane leakage in biogas facilities, upgrading of biogas to biomethane, and more effective handling of the liquid fraction from digestate dewatering. © 2021 Elsevier Ltd</t>
  </si>
  <si>
    <t>10.1016/j.biortech.2021.124813</t>
  </si>
  <si>
    <t>Topic irrelevent</t>
  </si>
  <si>
    <t>Zhou Y., Xiao C., Yang S., Yin H., Yang Z., Chi R.</t>
  </si>
  <si>
    <t>Life cycle assessment of feed grade mono-dicalcium phosphate production in China, a case study</t>
  </si>
  <si>
    <t>Due to the gradual scarcity of global phosphorus resources and water pollution problem caused by animal excreted phosphorus, feed grade mono-dicalcium phosphate is expected to gradually replace other feed phosphates with its high phosphorus absorption rate, low phosphorus pollution and good economic benefits advantages. This work employs a cradle-to-gate life cycle assessment and life cycle costing methodology to evaluate the environmental impacts and economic costs of feed grade mono-dicalcium phosphate production. Additionally, a detailed analysis of mono-dicalcium phosphate production using process analysis in the quantification of material and energy usage was done. The normalization of midpoint results showed that the predominate environmental impact was identified as human toxicity, followed by fossil depletion, marine ecotoxicity and particular oxidant formation. The contributions analysis results highlighted that beneficiation, sulfuric acid synthesis and phosphoric acid synthesis are the processes with serious environmental pollution. In addition, key substances which can bring serious environmental burdens were identified as sulfur and electricity, beneficiation reagent and tailings as well as phosphogypsum in this study. The results of sensitivity analysis confirmed that decreasing electricity and sulfur consumption should be priority to realize clean production. The results indicated that 1-ton target product would lead to 11460.96 MJ and 306.92 US $ in energy consumption, life cycle cost. Importantly, when the available phosphate ore grade decreases from 25% to 15% because of gradual phosphate resources depletion, cost related to mono-dicalcium phosphate production was computed as from 300.76 to 332.35 US $. It will provide useful guidance for phosphate enterprises in China under different market price. Based on these results, this work makes interpretations and gives possible recommendations such as optimizing national power structure, improving the sulfur raw material consumption efficiency and increasing the recycled rate of waste heat for operational improvements in mono-dicalcium phosphate production. © 2020 Elsevier Ltd</t>
  </si>
  <si>
    <t>10.1016/j.jclepro.2020.125182</t>
  </si>
  <si>
    <t>Kyttä V., Helenius J., Tuomisto H.L.</t>
  </si>
  <si>
    <t>Carbon footprint and energy use of recycled fertilizers in arable farming</t>
  </si>
  <si>
    <t>The globally growing demand to produce more food with fewer inputs, less energy, and lower greenhouse gas (GHG) emissions challenges current agricultural practices. Recycled fertilizers made of various side streams and types of biomass have been developed mainly to improve nutrient recycling in food systems. However, the knowledge of the impacts of different recycled fertilizers on GHG emissions and energy use is lacking. There is also a need for developing environmental assessment methods for quantifying the impacts of recycling processes, particularly in terms of choosing reasonable methods for co-product allocation. The aims of this study were to address the above mentioned research gaps by i) assessing energy use and GHG emissions of various recycled fertilizers, ii) comparing the recycled fertilizers with mineral fertilizers, and iii) comparing the impacts of using different co-product allocation methods for the recycled fertilizers. Attributional Life Cycle Assessment (LCA) was used for estimating energy use and GHG emissions of recycled fertilizers, including ammonium sulfate, biogas digestate, and meat and bone meal, using kg of nitrogen in the fertilizers as a functional unit. In addition, the energy use and GHG emissions of oat production when using the recycled and mineral fertilizers were quantified. The data were obtained from field experiments, LCA databases, published literature, and fertilizer companies. The life-cycle energy consumption and GHG emissions of recycled fertilizers were found to be lower than that of mineral fertilizer, but also differences between recycled fertilizer products were notable. The biggest differences between fertilizers occurred in manufacturing and transportation. However, this conclusion is highly sensitive to several decisions, such as data sources and LCA methods used. Handling the raw materials of recycled fertilizers as by-products instead of residues adds burdens from primary production to fertilizers. Also handling the materials as waste increases the impacts due to burdens from the recycling process. Since the raw materials of fertilizers have only little economic value, applying economic allocation results to significantly lower impacts than mass allocation. Consequential LCA studies would be needed to improve the understanding of the wider impacts of recycled fertilizers, e.g. considering the benefits of avoided waste management processes. © 2020 Elsevier Ltd</t>
  </si>
  <si>
    <t>10.1016/j.jclepro.2020.125063</t>
  </si>
  <si>
    <t>Tonini D., Schrijvers D., Nessi S., Garcia-Gutierrez P., Giuntoli J.</t>
  </si>
  <si>
    <t>Carbon footprint of plastic from biomass and recycled feedstock: methodological insights</t>
  </si>
  <si>
    <t>Purpose: A circular (bio)economy is sustained through use of secondary raw material and biomass feedstock. In life cycle assessment (LCA), the approach applied to address the impact of these feedstocks is often unclear, in respect to both handling of the recycled content and End-of-Life recyclability and disposal. Further, the modelling approach adopted to account for land use change (LUC) and biogenic C effects is crucial to defining the impact of biobased commodities on global warming. Method: We depart from state-of-the-art approaches proposed in literature and apply them to the case of non-biodegradable plastic products manufactured from alternative feedstock, focusing on selected polymers that can be made entirely from secondary raw material or biomass. We focus on global warming and the differences incurred by recycled content, recyclability, LUC, and carbon dynamics (effects of delayed emission of fossil C and temporary storage of biogenic C). To address the recycled content and recyclability, three formulas recently proposed are compared and discussed. Temporary storage of biogenic C is handled applying methods for dynamic accounting. LUC impacts are addressed by applying and comparing a biophysical, global equilibrium and a normative-based approach. These methods are applied to two case studies (rigid plastic for packaging and automotive applications) involving eight polymers. Results and discussion: Drawing upon the results, secondary raw material is the feedstock with the lowest global warming impact overall. The results for biobased polymers, while promising in some cases (polybutylene succinate), are significantly affected by the formulas proposed to handle the recycled content and recyclability. We observe that some of the proposed formulas in their current form do not fully capture the effects associated with the biogenic nature of the material when this undergoes recycling and substitutes fossil materials. Furthermore, the way in which the recycled content is modelled is important for wastes already in-use. LUC factors derived with models providing a combined direct and indirect impact contribute with 15–30% of the overall life cycle impact, which in magnitude is comparable to the savings from temporary storage of biogenic C, when included. Conclusion: End-of-Life formulas can be improved by addition of corrective terms accounting for the relative difference in disposal impacts between the recycled and market-substituted product. This affects the assessment of biobased materials. Inclusion of LUCs effects using economic/biophysical models in addition to (direct) LUC already embedded in commercial datasets may result in double-counting and should be done carefully. Dynamic assessment allows for detailed modelling of the carbon cycle, providing useful insights into the impact associated with biogenic C storage. © 2021, The Author(s).</t>
  </si>
  <si>
    <t>10.1007/s11367-020-01853-2</t>
  </si>
  <si>
    <t>Pradel M., Garcia J., Vaija M.S.</t>
  </si>
  <si>
    <t>A framework for good practices to assess abiotic mineral resource depletion in Life Cycle Assessment</t>
  </si>
  <si>
    <t>Abiotic mineral resource assessment is a long lasting area of interest in Life Cycle Assessment (LCA) with major progress in the field of industry and research during the last ten years. The complex nature of abiotic mineral resource assessment has brought out a multitude of indicators based on different principles and foundations, making it sometimes difficult to choose and interpret LCA results. This paper aims at proposing a good practices framework (GPF) to guide LCA practitioners in choosing and interpreting LCA results dealing with the use of abiotic mineral resources. The GPF was built within workshop discussions of the EcoSD network. During these workshops, three crucial points have been identified by the participants to have a strong impact on LCA results: the choice of the characterization method, how these methods are implemented in LCA software and the great uncertainties and variability in LCA results associated with abiotic mineral resource assessment. Based on these results, the framework was centered upon a four-step decision tree. Each step follows LCA ISO standards but focuses on abiotic mineral resources. This framework was then applied on two LCA case studies that are sensitive to abiotic mineral resources: the use of indium in mobile phone and phosphorus recovery from sewage sludge. © 2020 Elsevier Ltd</t>
  </si>
  <si>
    <t>10.1016/j.jclepro.2020.123296</t>
  </si>
  <si>
    <t>Meneses-Jácome A., Ruiz-Colorado A.A.</t>
  </si>
  <si>
    <t>A new approach of ecologically based life cycle assessment for biological wastewater treatments focused on energy recovery goals</t>
  </si>
  <si>
    <t>Environmental Science and Pollution Research</t>
  </si>
  <si>
    <t>The energy potential of high-organic loaded agro-industrial effluents receiving biological treatment is often neglected, particularly in emergent regions, because of different technical and regulatory drawbacks. In addition, small alternative bioenergy sources are forced to compete disadvantageously with conventional energy supply, hindering their more extended exploitation. Thus, smart strategies to prove the environmental/economic potential of biogas and sludge produced in biological wastewater treatment systems (Bio-WWTs) are required to promote them as truly sustainable energy sources. In this view, the present study depicts a refined methodological framework for a more appropriate appraisal of Bio-WWTs promoting bioenergy recovery. Life cycle assessment (LCA) and emergy analysis (EmA) methods were merged around the statement of some identified and stated Principle–Criteria of Sustainability (PCS) for this kind of “water-energy nexus.” As a result, a novel set of four single sustainability development indicators (SDIs) and one aggregated SDI were obtained to address sustainable conditions for valorization of bio-energy from agro-industrial Bio-WWTs. These indicators were made up of an environmental term coming from an LCA based on a system expansion approach as well as a second or “eco-economic” term obtained by means of EmA. This work introduces and shapes the “additionality” notion as an expression of overall sustainability and uses novel sustainability charts to interpret the obtained SDIs and their shifting or changes for different Bio-WWTs’ life cycle scenarios. The “proof of concept” of this methodology is discussed along the obtained results for two case studies in Colombia. © 2020, Springer-Verlag GmbH Germany, part of Springer Nature.</t>
  </si>
  <si>
    <t>10.1007/s11356-020-10703-5</t>
  </si>
  <si>
    <t>LaTurner Z.W., Bennett G.N., San K.-Y., Stadler L.B.</t>
  </si>
  <si>
    <t>Single cell protein production from food waste using purple non-sulfur bacteria shows economically viable protein products have higher environmental impacts</t>
  </si>
  <si>
    <t>Landfilling of food waste in the United States is a source of unutilized resources and environmental risks. As cities look to divert food waste from landfills, microorganisms may hold the answer. Purple non-sulfur bacteria are a group of microorganisms that can treat and extract resources from food waste to produce a protein supplement for animal feed. This study includes a life cycle assessment to compare four food waste management scenarios: purple non-sulfur bacteria production offsetting soybean meal production, purple non-sulfur bacteria production offsetting fishmeal and carotenoid production, anaerobic digestion, and landfilling (status quo). Purple non-sulfur bacteria offsetting soybean meal production resulted in significantly reduced environmental impacts compared to landfilling. Specifically, the eutrophication impact, land use, and water use for the soybean meal offset scenario were 141 kg N equivalents/day, 96 ha, and 120,000 L/day lower than landfilling, respectively. However, the low value of soybean meal limits the economic viability of this scenario. When high-value fishmeal and carotenoids were the offset products, there was an increase in value of $0.023/kg FW treated over landfill disposal of food waste. Offset fishmeal and carotenoids are not without environmental tradeoffs, most significantly with respect to eutrophication and global warming. This study then demonstrated that determining maximal growth rates to a PNSB photobioreactor, growing PNSB microorganisms on sunlight, and identifying the degree to which PNSB carotenoids can replace carotenoids in fish food were plausible lines of research to improve environmental and/or economic viability of the process. The life cycle assessment developed here can inform decision making for food waste management and guide research to improve purple non-sulfur bacteria production. © 2020 Elsevier Ltd</t>
  </si>
  <si>
    <t>10.1016/j.jclepro.2020.123114</t>
  </si>
  <si>
    <t>Tian X., Richardson R.E., Tester J.W., Lozano J.L., You F.</t>
  </si>
  <si>
    <t>Retrofitting Municipal Wastewater Treatment Facilities toward a Greener and Circular Economy by Virtue of Resource Recovery: Techno-Economic Analysis and Life Cycle Assessment</t>
  </si>
  <si>
    <t>ACS Sustainable Chemistry and Engineering</t>
  </si>
  <si>
    <t>A promising route to transition wastewater treatment facilities (WWTFs) from energy-consuming to net energy-positive is to retrofit existing facilities with process modifications, residual biosolid upcycling, and effluent thermal energy recovery. This study assesses the economics and life cycle environmental impacts of three proposed retrofits of WWTFs that consider thermochemical conversion technologies, namely, hydrothermal liquefaction, slow pyrolysis, and fast pyrolysis, along with advanced bioreactors. The results are in turn compared to the reference design, showing the retrofitting design with hydrothermal liquefaction, and an up-flow anaerobic sludge blanket has the highest net present value (NPV) of $177.36MM over a 20-year plant lifetime despite 15% higher annual production costs than the reference design. According to the ReCiPe method, chlorination is identified as the major contributor for most impact categories in all cases. There are several uncertainties embedded in the techno-economic analysis and life cycle assessment, including the discount rate, capital investment, sewer rate, and prices of main products; among which, the price of biochar presents the widest variation from $50 to $1900/t. Sensitivity analyses reveal that the variation of discount rates causes the most significant changes in NPVs. The impact of the biochar price is more pronounced in the slow pyrolysis-based pathway compared to the fast pyrolysis since biochar is the main product of slow pyrolysis. Copyright © 2020 American Chemical Society.</t>
  </si>
  <si>
    <t>10.1021/acssuschemeng.0c05189</t>
  </si>
  <si>
    <t>Quina M.J., Garcia R., Simões A.S., Quinta-Ferreira R.M.</t>
  </si>
  <si>
    <t>Life cycle assessment of lightweight aggregates produced with ashes from municipal solid waste incineration</t>
  </si>
  <si>
    <t>Journal of Material Cycles and Waste Management</t>
  </si>
  <si>
    <t>Air pollution control residues (APCr) from municipal solid waste (MSW) incineration are hazardous waste, and their management requires holistic approaches within technical, economical, legislative, and environmental constraints. This work deals with the recycling of APCr for producing lightweight aggregates (LWA) commonly manufactured by firing natural clay. The main objectives are to evaluate the environmental impacts of LWA with and without incorporating APCr and assess whether APCr recycling in LWA is beneficial, based on the life-cycle assessment (LCA) methodology. The system boundary included raw material extraction, grinding, mixture, firing, cooling, and packing (cradle-to-gate). Results were analysed following the impact assessment methods recommended by the International Reference Life Cycle Data System. Results pointed out a reduction of impacts in all categories when 3% of natural clay are replaced by APCr. The highest gains occurred for toxicity categories (HTc, HTnc) and resulted mainly from avoiding landfill of APCr. For non-toxicity categories, impacts were dominated by the emissions from the kiln firing process, which were similar for both LWA; therefore, impact reductions from APCr use in LWA in these categories were modest. LCA results show that the valorisation of APCr in LWA may be an environmentally sound solution to avoid landfill disposal practices. © 2020, Springer Japan KK, part of Springer Nature.</t>
  </si>
  <si>
    <t>10.1007/s10163-020-01079-2</t>
  </si>
  <si>
    <t>Diaz-Elsayed N., Rezaei N., Ndiaye A., Zhang Q.</t>
  </si>
  <si>
    <t>Trends in the environmental and economic sustainability of wastewater-based resource recovery: A review</t>
  </si>
  <si>
    <t>Wastewater is rich with valuable resources available for recovery. Although the resource recovery process can enable the offset of freshwater withdrawals, fertilizer production, and the use of fossil fuels, it comes at a cost. This review focuses on the environmental and economic impacts of recovering water, energy, and nutrients from wastewater. Specifically, life cycle assessments and life cycle cost analyses were reviewed to identify trends in wastewater-based resource recovery systems. Process conditions were found to have a significant influence on impacts in some instances. For example, the operating temperature for incineration could lower or eliminate N2O emissions altogether, while the flow rate and cold water temperature resulted in heat transfer efficiencies for thermal energy recovery systems ranging from ∼12% to 92%. Economies of scale were largely present in the processing of wastewater and biosolids, however, the re-distribution of reclaimed water exhibited diseconomies of scale as water networks increased in service size. This led to some studies exhibiting lower impacts for centralized systems, while others favored decentralization. Nonetheless, when averaged and categorized by scale, the greenhouse gas emissions for large-scale water reclamation systems (280 kg CO2-eq/person-year) was significantly lower than medium- and small-scale systems (4600 and 23740 kg CO2-eq/person-year, respectively). Future research is recommended in analyzing understudied technologies (e.g., environmental assessments of thermal energy recovery systems and wastewater-based hydropower technologies), investigating spatial-temporal contexts, and optimizing wastewater systems with multiple forms of resource recovery technologies across varied scales. © 2020 Elsevier Ltd</t>
  </si>
  <si>
    <t>10.1016/j.jclepro.2020.121598</t>
  </si>
  <si>
    <t>Review</t>
  </si>
  <si>
    <t>Arias A., Feijoo G., Moreira M.T.</t>
  </si>
  <si>
    <t>Linking organic matter removal and biogas yield in the environmental profile of innovative wastewater treatment technologies</t>
  </si>
  <si>
    <t>Wastewater treatment plants (WWTPs) need to abandon the linear concept and adapt to the circular philosophy integrating standards of technological performance but also environmental, economic and social indicators. However, this change cannot be made by merely replacing one technology, but integrated solutions need to be applied. In this framework, a new strategy of treatment has gained strength in recent years, which consists of recovering organic matter (OM) in the primary treatment and implementing partial nitrification-anammox process as secondary treatment. In this study, three different schemes based on this approach were evaluated from an environmental and economic perspective and compared with a conventional wastewater treatment plant. The three proposed schemes are: i) upflow anaerobic sludge blanket (UASB) + integrated fixed film activated sludge (IFAS); ii) high rate activated sludge (HRAS) and IFAS, and finally, rotating belt filter (RBF) + chemical enhanced primary treatment (CEPT) followed by an IFAS unit. Even though the technological and operational complexity is noteworthy in the schemes based on this strategy, lower environmental impacts were estimated for the first two configurations. However, the consumption of chemicals in the third alternative was detrimental for the environmental performance of the plant, even with higher impacts than those of the conventional scheme for the toxicity-related categories. In this regard, the consumption of energy and chemicals are the main barriers for its successful implementation. © 2020 Elsevier Ltd</t>
  </si>
  <si>
    <t>10.1016/j.jclepro.2020.124292</t>
  </si>
  <si>
    <t>Arias A., Behera C.R., Feijoo G., Sin G., Moreira M.T.</t>
  </si>
  <si>
    <t>Unravelling the environmental and economic impacts of innovative technologies for the enhancement of biogas production and sludge management in wastewater systems</t>
  </si>
  <si>
    <t>Journal of Environmental Management</t>
  </si>
  <si>
    <t>The retrofitting of wastewater treatment plants (WWTPs) should be addressed under sustainability criteria. It is well known that there are two elements that most penalize wastewater treatment: (i) energy requirements and (ii) sludge management. New technologies should reduce both of these drawbacks to address technical efficiency, carbon neutrality and reduced economic costs. In this context, the main objective of this work was to evaluate two real plants of different size in which major modifications were considered: enhanced recovery of organic matter (OM) in the primary treatment and partial-anammox nitrification process in the secondary treatment. Plant-wide modelling provided an estimate of the input and output flows of each process unit as well as the diagnosis of the main performance indicators, which served as a basis for the calculation of environmental and economic indicators using the LCA methodology. The combination of high-rate activated sludge (HRAS) + partial nitrification Anammox can decrease the environmental impacts by about 70% in the climate change (CC) category and 50% in the eutrophication potential (EP) category. Moreover, costs can be reduced by 35–45% depending on the size of the plant. In addition, the enhanced rotating belt filter (ERBF) can also improve the environmental profile, but to a lesser extent than the previous scenario, only up to 10% for CC and 15% for EP. These positive results are only possible considering the production of energy through biogas valorization according to the waste-to-energy scheme. © 2020 Elsevier Ltd</t>
  </si>
  <si>
    <t>10.1016/j.jenvman.2020.110965</t>
  </si>
  <si>
    <t>Paes M.X., de Medeiros G.A., Mancini S.D., Bortoleto A.P., Puppim de Oliveira J.A., Kulay L.A.</t>
  </si>
  <si>
    <t>Municipal solid waste management: Integrated analysis of environmental and economic indicators based on life cycle assessment</t>
  </si>
  <si>
    <t>This paper develops a method to analyze municipal solid waste management systems (MSWMS) that integrates environmental and economic indicators using Life Cycle Assessment (LCA) and Life Cycle Costing (LCC). The method was tested in the city of Sorocaba, Brazil, a medium size municipality typical of many developing countries. Environmental impacts were analyzed considering system expansion, which combined the aspects of primary production and recycling processes with the impacts of MSWMS. The economic analysis included operating and investment costs to the costs of environmental externalities, thus enabling the analysis of total costs to society. An integrated analysis of environmental indicators revealed that the most significant reductions in environmental impacts occurred in the scenarios with higher rates of reuse of dry waste through recycling (70%), which lowered these impacts by up to 50% when compared to the current scenario. An analysis of economic performance indicated that the two scenarios that combined the highest recycling goals with greater transport efficiency and more composting yielded the best results, reducing the total social costs by 31% and 33%, respectively. Lastly, the integration of environmental and economic analyses revealed that the best results are obtained by a combination of composting, mechanical biological treatment and recycling, which would reduce the impacts of MSWMS by up to 33.7 points per invested dollar. The results supports the application of this proposed integrate approach to improve the current solid waste management system in Sorocaba and in other cities with a similar system and waste generation. © 2019 Elsevier Ltd</t>
  </si>
  <si>
    <t>10.1016/j.jclepro.2019.119848</t>
  </si>
  <si>
    <t>Slorach P.C., Jeswani H.K., Cuéllar-Franca R., Azapagic A.</t>
  </si>
  <si>
    <t>Environmental sustainability in the food-energy-water-health nexus: A new methodology and an application to food waste in a circular economy</t>
  </si>
  <si>
    <t>Waste Management</t>
  </si>
  <si>
    <t>Current studies on the food-energy-water nexus do not capture effects on human health. This study presents a new methodology for assessing the environmental sustainability in the food-energy-water-health nexus on a life cycle basis. The environmental impacts, estimated through life cycle assessment, are used to determine a total impact on the nexus by assigning each life cycle impact to one of the four nexus aspects. These are then normalised, weighted and aggregated to rank the options for each aspect and determine an overall nexus impact. The outputs of the assessment are visualised in a “nexus quadrilateral” to enable structured and transparent interpretation of results. The methodology is illustrated by considering resource recovery from household food waste within the context of a circular economy. The impact on the nexus of four treatment options is quantified: anaerobic digestion, in-vessel composting, incineration and landfilling. Anaerobic digestion is environmentally the most sustainable option with the lowest overall impact on the nexus. Incineration is the second best option but has a greater impact on the health aspect than landfilling. Landfilling has the greatest influence on the water aspect and the second highest overall impact on the nexus. In-vessel composting is the worst option overall, despite being favoured over incineration and landfilling in circular-economy waste hierarchies. This demonstrates that “circular” does not necessarily mean “environmentally sustainable.” The proposed methodology can be used to guide businesses and policy makers in interpreting a wide range of environmental impacts of products, technologies and human activities within the food-energy-water-health nexus. © 2020 Elsevier Ltd</t>
  </si>
  <si>
    <t>10.1016/j.wasman.2020.06.012</t>
  </si>
  <si>
    <t>Topic irrelevent (adopting another existing LCA)</t>
  </si>
  <si>
    <t>Jain S., Singhal S., Pandey S.</t>
  </si>
  <si>
    <t>Environmental life cycle assessment of construction and demolition waste recycling: A case of urban India</t>
  </si>
  <si>
    <t>Resources, Conservation and Recycling</t>
  </si>
  <si>
    <t>The study compares life cycle environmental implications of two construction and demolition waste (C&amp;DW) management alternatives, inert landfilling and integrated wet recycling, on many impact categories under several scenarios. Integrated wet-recycling valorizes coarse aggregates, sand, and soil, recovering over 95 percent of incoming C&amp;DW waste. Using data from recycling plants operational in New Delhi complemented by the ecoinvent database, the study deploys SimaPro software and explores potential environmental implications of recycling compared to landfilling predominantly inert stony C&amp;DW in urban India. Processes from the ecoinvent database were customized for Indian scenario using mix of primary and secondary data. ReCiPe method was used for impact assessment. Scenarios were developed to capture uncertainties in plant operational efficiencies, the share of carbon neutral electricity in overall generation mix, and avoided transport of natural materials. The results suggest that due to greater material recovery, integrated wet recycling is environmentally sound alternative compared to landfilling under most scenarios. Higher share of cleaner electricity lowered carbon emissions, but increased mineral scarcity and eutrophication among other impact categories, indicating environmental tradeoffs associated with energy intensive recycling process. Integrated recycling promises to lower environmental footprint of urban India while lowering requirement of virgin natural materials. © 2019 Elsevier B.V.</t>
  </si>
  <si>
    <t>10.1016/j.resconrec.2019.104642</t>
  </si>
  <si>
    <t>Keller F., Lee R.P., Meyer B.</t>
  </si>
  <si>
    <t>Life cycle assessment of global warming potential, resource depletion and acidification potential of fossil, renewable and secondary feedstock for olefin production in Germany</t>
  </si>
  <si>
    <t>Lower olefins are the second most resource and emission intensive products in the manufacturing sector in Germany. Replacing conventional fossil feedstock with renewable or secondary feedstock thus represents a viable possibility to significantly increase the sustainability of the German industry. The environmental impact associated with olefin production is generally determined by feedstock and energy supply as well as the production technology. In the present study, the environmental effects of the utilization of conventional and alternative feedstock are assessed in the form of a cradle-to-gate life cycle assessment performed in GaBi LCA software. The assessment focused on global warming potential, fossil resource depletion and acidification potential of olefin production in Germany. Investigated raw materials included fossil resources in crude oil and shale gas, renewable resources in wood and maize-based biogas as well as secondary resources in municipal solid waste and flue gas-based carbon dioxide. Life cycle inventory data for olefin production are obtained by process simulation using Aspen Plus. Technologically, syngas-based olefin production is characterized by a lower product carbon recovery compared to direct cracker-based olefin production. By integrating upstream impacts, renewable-based production is observed to lead to negative effective greenhouse gas emissions and low resource demand, but showed significant acidification potential from agricultural feedstock production. Due to the avoidance of waste incineration, olefin production via waste gasification is associated with significant benefits in terms of greenhouse gas emissions, despite the substitution of waste-based electricity generation with other energy sources. The utilization of carbon dioxide from flue gas displayed the highest electricity demand by means of hydrogen generation. Therefore, a high level of renewable energy integration is required to be environmentally viable. © 2019 Elsevier Ltd</t>
  </si>
  <si>
    <t>10.1016/j.jclepro.2019.119484</t>
  </si>
  <si>
    <t>Falahi M., Avami A.</t>
  </si>
  <si>
    <t>Optimization of the municipal solid waste management system using a hybrid life cycle assessment–emergy approach in Tehran</t>
  </si>
  <si>
    <t>The sustainable design of the waste-management system is of crucial importance for cities like Tehran, capital of Iran. Tehran’s municipal solid-waste management has adopted modern practices and technologies very slowly. This study proposes the optimum pathway to reach maximum environmental benefits as well as the most cost-effective technologies according to the financial limits. The hybrid life cycle assessment (LCA)–emergy approach is applied to utilize the life cycle emissions as an inventory database to estimate the ecosystem services provided by the natural ecosystem to dilute the emissions and compensate raw material consumption. Among organic waste-treatment options, composting is optimally chosen by the hybrid LCA–emergy approach while considering the LCA method solely; the anaerobic digestion is the preferable option. Recycling is the most preferable solution for paper, plastic, and glass in terms of energy recovery and cost saving. However, the budget constraint affects the results. Considering the budget constraint, 65% of ferrous metals are diverted from recycling into metal landfill. Cost reduction of recycling technologies may divert metal flow from landfill to recycling. The limited budget has a significant impact on recycling solutions. Overall, the combination of composting and source separation should be considered as the most sustainable and eco-friendly pathway in Tehran. © 2019, Springer Japan KK, part of Springer Nature.</t>
  </si>
  <si>
    <t>10.1007/s10163-019-00919-0</t>
  </si>
  <si>
    <t>Dino G.A., Cavallo A., Rossetti P., Garamvölgyi E., Sándo R., Coulon F.</t>
  </si>
  <si>
    <t>Towards sustainable mining: Exploiting raw materials from extractive waste facilities</t>
  </si>
  <si>
    <t>Sustainability (Switzerland)</t>
  </si>
  <si>
    <t>The focus of the present research is on the exploitation of extractive waste to recover raw materials, considering the technological and economic factors, together with the environmental impacts, associated with extractive waste quarrying and dressing activities. The present study, based on a case history from Northern Italy (Montorfano and Baveno granite quarrying area), was intended to validate the presented interdisciplinary approach for evaluating economic and environmental impacts associated with extractive waste facility exploitation (from granite waste to products for the ceramic industry and by-products for the building industry). A shared methodology was applied to determine extractive waste characteristics (geochemistry, petrography, and mineralogy), waste volume (geophysical, topographic, and morphologic 3D characterization) and potential exploitable products and by-products. Meanwhile, a Life Cycle Assessment (LCA) was applied to determine the environmental impacts associated with the extraction and processing phases. © 2020 by the authors.</t>
  </si>
  <si>
    <t>10.3390/su12062383</t>
  </si>
  <si>
    <t>Ruffino B., Farina A., Dalmazzo D., Blengini G., Zanetti M., Santagata E.</t>
  </si>
  <si>
    <t>Cost analysis and environmental assessment of recycling paint sludge in asphalt pavements</t>
  </si>
  <si>
    <t>Paint sludge (PS) is a waste product coming from spray application of paints in automotive industry. For the first time, this work assessed the economic costs and environmental impacts connected to recycling PS in bituminous binders for asphalt pavement applications. Previous works have demonstrated that PS could be used as a replacement of up to 20% (w/w) of neat bitumen in the production of hot mixture asphalts (HMAs), without worsening the technical performances of pavements. The annual production of PS from Italian automotive plants (3000 t/year) could be accommodated in a paved area of 1.64 km2 that, when employed in local roads, with an average width of 5 m, corresponds to approximately 330 km. Costs for treating PS to be prepared for recycling resulted in 144 €/t raw PS. This cost was of the same order, or even less, of that required for PS incineration or disposal in a landfill for hazardous waste (250–300 €). The LCA analysis revealed that the production of HMAs by employing a binder that contains 20% (w/w) of PS, reduced the gross energy requirement (GER) and global warming potential (GWP) indexes by 15% and 39%, respectively, compared to an HMA produced with the traditional process. © 2020, The Author(s).</t>
  </si>
  <si>
    <t>10.1007/s11356-020-10037-2</t>
  </si>
  <si>
    <t>Aziz N.I.H.A., Hanafiah M.M.</t>
  </si>
  <si>
    <t>Life cycle analysis of biogas production from anaerobic digestion of palm oil mill effluent</t>
  </si>
  <si>
    <t>Renewable Energy</t>
  </si>
  <si>
    <t>This study aims to evaluate the cradle-to-gate life cycle environmental performance of biogas production by the anaerobic digestion (AD) of POME. The life cycle assessment (LCA) was performed using the ReCiPe 2016 method and SimaPro 8.5 software. This study emphasizes on global warming (GWP), land use change (LUC) and water consumption (WCP) due to their significant contributions. It was found that the total characterization factor for human health damage by WCP and GWP ranges from 2.49 × 10−8 to 3.36 × 10−3 DALY per m3 of consumption and 1.45 × 10−5 to 1.42 × 10−3 DALY per kg of emission, respectively. The total characterization factor for ecosystem damage by WCP, LUC, and GWP ranges from 6.76 × 10−15 to 2.04 × 10−5 PDF·m2·yr·m−3, 4.92 × 10−8 to 4.78 × 10−6 PDF·m2·yr·m−2, and 1.19 × 10−12 to 4.28 × 10−6 PDF·m2·yr·kg−1, respectively. It can be concluded that waste-derived biogas is a promising technology that can be used to meet the national goals for a sustainable renewable energy. This study can be a starting point to highlight the sustainability of biogas production for a proper waste management and energy recovery in Malaysia context. © 2019 Elsevier Ltd</t>
  </si>
  <si>
    <t>10.1016/j.renene.2019.06.084</t>
  </si>
  <si>
    <t>Closed loop recycling (No nutrient substitution)</t>
  </si>
  <si>
    <t>Mallinger K., Mergili M.</t>
  </si>
  <si>
    <t>The global iron industry and the Anthropocene</t>
  </si>
  <si>
    <t>Anthropocene Review</t>
  </si>
  <si>
    <t>Iron ore is the most mined metal and the second most mined mineral in the world. The mining of iron ore and the processing of iron and steel increased sharply during the 20th century and peaked at the beginning of the 21st century. Associated processes along the iron ore cycle (mining, processing, recycling, weathering) such as the massive displacement of rock, the emission of waste and pollutants, or the weathering of products resulted in long-term environmental and stratigraphic changes. Key findings link the iron ore industry to 170 gigatons of rock overburden, a global share of CO2 with 7.6%, mercury with 7.4%, and a variety of other metals, pollutants, and residues. These global changes led to physical, chemical, biological, magnetic, and sequential markers, which are used for the justification of the Anthropocene. The potential markers vary significantly regarding their persistence and measurability, but key findings are summarised as TMPs (Technogenic Magnetic Particles), SCPs (Spheroidal Carbonaceous fly ash Particles), POPs (Persistent Organic Particles), heavy metals (vanadium, mercury, etc.), as well as steel input and steel corrosion residues. © The Author(s) 2020.</t>
  </si>
  <si>
    <t>10.1177/2053019620982332</t>
  </si>
  <si>
    <t>Catalán E., Komilis D., Sánchez A.</t>
  </si>
  <si>
    <t>Environmental impact of cellulase production from coffee husks by solid-state fermentation: A life-cycle assessment</t>
  </si>
  <si>
    <t>In this article, we present a study on the environmental impacts related to cellulase recovery from coffee husks (CH). The environmental impacts of the cellulase recovery process were determined using a comparative attributional life-cycle assessment (LCA) approach. The scenarios were developed according to a novel waste management system in which enzymes were produced during solid-state fermentation (SSF) using CH as a substrate. To date and to our best knowledge, this is the first LCA study applied to a complete SSF process (including downstream stages) at a representative scale. The novelty of this work was the assessment of the complete production process of this technology; namely, the fermentation, extraction, and purification of cellulase. Life-cycle inventory data were obtained from the EcoInvent v3.4 (SimaPro v8.5 software) database and from pertinent pilot-scale experiments. ReCiPe 2016 was used for calculating the environmental impacts. The results showed that most of the environmental impacts of SSF cellulase production were due to electricity consumption. A sensitivity analysis revealed that the lyophilisation step is the major contributor that effects all categories and this impact could be reduced by lowering electricity consumption during the downstream stages. In general, the results pointed out that improvements in the downstream process would help to reduce the SSF environmental impacts and costs. © 2019 Elsevier Ltd</t>
  </si>
  <si>
    <t>10.1016/j.jclepro.2019.06.100</t>
  </si>
  <si>
    <t>Henriksen T., Levis J.W., Barlaz M.A., Damgaard A.</t>
  </si>
  <si>
    <t>Approaches to fill data gaps and evaluate process completeness in LCA—perspectives from solid waste management systems</t>
  </si>
  <si>
    <t>Purpose: Large data amounts are required in an LCA, but often, site-specific data are missing and less representative surrogate data must be used to fill data gaps. No standardized rules exist on how to address data gaps and process completeness. We suggest a systematic evaluation of process completeness, identification of data gaps, and application of surrogate values to fill the gaps. The study focus on foreground process data. Methods: A solid waste management (SWM) scenario was used to illustrate the suggested method. The expected input and output flows in a waste incineration model were identified based on legislation and expert judgment, after which process completeness scores were calculated and missing flows identified. To illustrate the use of different types of surrogate data to fill data gaps, data gaps were selected for 16 different parameters in five SWM processes. We compared the global warming potential (GWP) from using surrogate data, and from leaving the gap, to identify the data gaps where representative surrogate data should be used. Results and discussion: The completeness score for the material inputs to waste incineration was 78%, and the missing flows were auxiliary fuels and precipitation chemicals. The completeness score for air emissions were between 38 and 50% with and without expert judgment. If only greenhouse gases were considered (CO2, CH4, and N2O), the completeness score would be 67%. Applying weighting factors according to the greenhouse gas contribution in the USA gave a completeness score of 94%. The system-wide data gaps, where representative surrogate data should be applied, were the CH4 release from composting; electricity generation efficiency of incineration; recovery efficiencies at a material recovery facility; and composition of the plastic, metal, and paper fractions in the household waste; in these cases, leaving the gap changed the GWP results by &amp;gt; 5%. Conclusions: Completeness evaluation should take into account the relevance and importance of flows; relevance depends on the considered life cycle impact methods and importance depends on the weighting of the different flows. The set of expected flows and evaluation of relevance and importance must be documented in a transparent manner. The choice of surrogate values to fill data gaps depends on the availability of secondary data and on whether the data gap matters, i.e., significantly affects the LCA results. The suggested method can be used to properly document the identification of missing flows and to select and apply surrogate values to fill the data gaps. © 2019, Springer-Verlag GmbH Germany, part of Springer Nature.</t>
  </si>
  <si>
    <t>10.1007/s11367-019-01592-z</t>
  </si>
  <si>
    <t>Das S., Lee S.-H., Kumar P., Kim K.-H., Lee S.S., Bhattacharya S.S.</t>
  </si>
  <si>
    <t>Solid waste management: Scope and the challenge of sustainability</t>
  </si>
  <si>
    <t>Solid waste management (SWM) is an integral part of an environmental management system. SWM approaches have been modified into a more practical and effective option to establish sustainability based on the “reduce”, “reuse”, and “recycle” (3R) principles. This review provides an overview of a wide range of existing SWM strategies with the following key objectives: (i) to comprehensively describe current technologies, strategic innovations, and monitoring tools, (ii) to provide an overview of prevailing waste management scenarios across different countries, (iii) to identify the roles of life cycle assessment (LCA) and other modeling tools in SWM, and (iv) to showcase feasible approaches for sustainable recycling and utilization of solid wastes. The current review finds that geographical positions and economic status of nations are important to dictate waste characteristics. A number of economic and LCA models have been described to facilitate future workers vis-à-vis organizations for the selection of appropriate waste management algorithms and for the evaluation of their eventual performance. In addition, this paper showcases various innovative solutions that have been reported for the achievement of smart and sustainable waste management plans in many countries. © 2019 Elsevier Ltd</t>
  </si>
  <si>
    <t>10.1016/j.jclepro.2019.04.323</t>
  </si>
  <si>
    <t>Rebello T.A., Zulcão R., Calmon J.L., Gonçalves R.F.</t>
  </si>
  <si>
    <t>Comparative life cycle assessment of ornamental stone processing waste recycling, sand, clay and limestone filler</t>
  </si>
  <si>
    <t>Waste Management and Research</t>
  </si>
  <si>
    <t>Owing to the cost of destination and transportation of ornamental stone processing waste, many studies focused on the reuse and recycling of this product. However, there is a scarcity of articles addressing the environmental viability of the recycling of ornamental stone. In this context, this study comprehends a comparative life cycle assessment of ornamental stone processing waste and conventional materials: sand, clay and limestone filler. The modelling software used was SimaPro 8.3.0.0 with Ecoinvent 3.2 database, employing the ReCiPe H/H methodology for impact assessment. The results show that the recycling of ornamental stone processing waste is environmentally preferable, and the artificial drying alternatives, such as flash dryer and rotary dryer, have lower environmental impact than extracting and processing clay through atomisation methods and limestone filler production. The sensitivity analysis indicated that it is possible to transport the ornamental stone processing waste 37 km after processing, so it reaches the same environmental impact as sand extracted by dredging. On the other hand, an increase of 25% in the energy consumption incremented only 7% of the environmental impact owing to the Brazilian energy mix. © The Author(s) 2019.</t>
  </si>
  <si>
    <t>10.1177/0734242X18819976</t>
  </si>
  <si>
    <t>Rezaei N., Diaz-Elsayed N., Mohebbi S., Xie X., Zhang Q.</t>
  </si>
  <si>
    <t>A multi-criteria sustainability assessment of water reuse applications: a case study in Lakeland, Florida</t>
  </si>
  <si>
    <t>Environmental Science: Water Research and Technology</t>
  </si>
  <si>
    <t>Water shortage and water contamination necessitate adopting a reverse logistics and a closed-loop supply chain approach, which is the process of moving wastewater from its typical final destination back to the water supply chain with different levels of treatment for reuse. Hence, the incorporation of sustainability concepts through life cycle assessments for selecting reclaimed water applications considering reverse logistics and closed-loop systems is receiving more attention. However, no prior studies have evaluated the trade-off between the reclaimed water quality and corresponding costs, environmental impacts and social benefits for different types of water reuse. The aim of this study is therefore to design possible scenarios for water reuse based on water reuse guidelines and evaluate the different types of end use based on the three dimensions of sustainability (i.e., economic, environmental and social aspects) simultaneously. The different reuse types considered include unrestricted urban reuse, agricultural reuse, indirect potable reuse (IPR), direct potable reuse (DPR), distributed unrestricted urban reuse, as well as some degree of decentralization of treatment plants for distributed unrestricted urban reuse. The trade-off investigation and decision-making framework are demonstrated in a case study and a regret-based model is adopted as the support tool for multi-criteria decision-making. This study revealed that although increasing the degree of treatment for water reuse increases the implementation and operation and maintenance (O&amp;M) costs of the design, it increases the value of resource recovery significantly, such that it can offset the capital and O&amp;M costs associated with the treatment and distribution for DPR. Improving the reclaimed water quality also reduces the environmental footprint (eutrophication) to almost 50% for DPR compared to the other reuse scenarios. This study revealed that the distance between the water reclamation facility and the end use plays a significant role in economic and environmental (carbon footprint) indicators. © The Royal Society of Chemistry.</t>
  </si>
  <si>
    <t>10.1039/c8ew00336j</t>
  </si>
  <si>
    <t>Topic (irrigation)</t>
  </si>
  <si>
    <t>de Souza L.L.P., Lora E.E.S., Palacio J.C.E., Rocha M.H., Renó M.L.G., Venturini O.J.</t>
  </si>
  <si>
    <t>Comparative environmental life cycle assessment of conventional vehicles with different fuel options, plug-in hybrid and electric vehicles for a sustainable transportation system in Brazil</t>
  </si>
  <si>
    <t>The principal motivation of this work is to evaluate the existing fuel use (gasoline or ethanol) and new alternative source of power supply (electricity) for vehicles in Brazil, and to assess potential to consume less petroleum and non-renewable fuels, in order to reduce the air pollution and greenhouse gas emissions. In the literature, there are several relevant published works which focus on this topic for developed countries, and other countries, such as Brazil are not fully investigated; therefore this gap was a motivation for this study. The methods consider the fuel production, electricity generation and powertrain production, the vehicle use phase stages and powertrain end of life only, which includes the recycling of vehicles and batteries. The goal and scope of this study is to evaluate and to compare the environmental impacts of vehicles in the Brazilian context. A life cycle assessment is carried out in this paper to assess the well-to-wheels for different scenarios of fuels consumption and powertrains configurations for a vehicle. The five analyzed scenarios are: conventional internal combustion engine vehicle fuelled by gasoline, conventional internal combustion engine vehicle fuelled by hydrous ethanol, conventional internal combustion engine vehicle fuelled by a mixture of gasoline and hydrous ethanol (flex-fuel vehicle), plug-in hybrid electric vehicle and battery electric vehicle. The common functional unit assumed for the analysis was 1.0 km traveled. The results show that the scenarios that use ethanol as fuel have higher environmental impacts for the categories of acidification, eutrophication and photochemical oxidation. The scenarios using gasoline have the higher impacts for abiotic depletion, fossil fuels abiotic depletion potential and global warming potential. Vehicles using lithium ions batteries have the highest impacts for human toxicity. The battery electric vehicle has smallest environmental impacts in general way, followed by vehicles using ethanol. The Brazilian government should increase its investment and develop the use of electric vehicles, since the country's electric mix is renewable, as well as further encourage the use of ethanol, since it generates less environmental impacts than gasoline. © 2018 Elsevier Ltd</t>
  </si>
  <si>
    <t>10.1016/j.jclepro.2018.08.236</t>
  </si>
  <si>
    <t>Buonocore E., Mellino S., De Angelis G., Liu G., Ulgiati S.</t>
  </si>
  <si>
    <t>Life cycle assessment indicators of urban wastewater and sewage sludge treatment</t>
  </si>
  <si>
    <t>Ecological Indicators</t>
  </si>
  <si>
    <t>The world is facing a water quality crisis resulting from continuous population growth, urbanization, land use change, industrialization, unsustainable water use practices and wastewater management strategies, among others. In this context, wastewater treatment (WWT) facilities are of vital significance for urban systems. Wastewater management clearly plays a central role in achieving future water security in a world where water stress is expected to increase. Life cycle assessment (LCA) can be used as a tool to evaluate the environmental impacts associated to WWTPs and improvement options. In this study, LCA is applied to compare the environmental performance of different scenarios for wastewater and sludge disposal in a WWT plant located in Southern Italy. The first scenario (BAU, Business As Usual) is based on the present sludge management performed within and outside the case-study plant: after mechanical treatment, dewatered sludge is transported by truck to a landfill for final disposal, while treated water is released to a river. The second scenario (B) assumes a partially circular pattern, with anaerobic fermentation of sludge to biogas, biogas use for electricity and heat cogeneration, integrated by additional thermal energy from previously recovered waste cooking oil (WCO), electricity and heat feedback to upstream WWT steps (including sludge drying), and final disposal of dried sludge to landfill and water to river. The third scenario (C) suggests an improved circular pattern with gasification of the dried sludge to further support heat and electricity production (with very small delivery of residues to landfill). The fourth scenario (D) builds on the third scenario in that the volume of treated wastewater is not discharged into local rivers but is partially used for fertirrigation of Salix Alba fields, whose biomass is further used for electricity generation. In doing so, the water P and N content decreases and so does the water eutrophication potential. Finally, a renewable scenario (E) is built assuming that the electricity demand of the WWT plant is met by a green electricity mix, for comparison with previous options. The most impacted categories in all scenarios result to be Freshwater Eutrophication Potential (FEP) and Human Toxicity Potential (HTP). Increased circularity through recycling in scenarios B and C reduces the process contribution to some environmental impact categories such as Global Warming Potential (GWP) and Fossil Depletion Potential (FDP), but does not provide significant improvement to FEP. Fertirrigation in scenario D lowers FEP by about 60% compared to the BAU scenario. Furthermore, HTP is lowered by almost 53%. Finally, other options are discussed that could be also explored in future studies to evaluate if and to what extent they could further improve the overall performance of the WWT plant. © 2016 Elsevier Ltd</t>
  </si>
  <si>
    <t>10.1016/j.ecolind.2016.04.047</t>
  </si>
  <si>
    <t>Arrigoni A., Beckett C.T.S., Ciancio D., Pelosato R., Dotelli G., Grillet A.-C.</t>
  </si>
  <si>
    <t>Rammed Earth incorporating Recycled Concrete Aggregate: a sustainable, resistant and breathable construction solution</t>
  </si>
  <si>
    <t>Construction and demolition debris, mainly concrete and masonry rubble, represent a significant share of municipal waste. Recycling crushed concrete aggregates and using them as substitutes for natural ones might therefore be determinant in reducing landfilling and mineral resource depletion. An innovative way to give new value to Recycled Concrete Aggregates (RCAs) is to ram them in layers to form load-bearing walls for stabilised Rammed Earth (RE) applications. However, the success of those few existing RE projects using RCA is mainly due to the knowledge and experience of the contractors rather than official standards or guidelines or scientific literature. The objective of this study was to further the knowledge of this building technique by determining the effect of different RCA replacements on the material's mechanical resistance, sustainability and hygroscopic properties: indicative of the structure's structural, environmental and hygrothermal performance. Mechanical resistance was assessed by means of the Unconfined Compressive Strength (UCS, commonly used for rammed earth-like materials), hygroscopic properties via Moisture Buffer Value (MBV) and sorption isotherms while the sustainability was assessed via consequential Life Cycle Assessment (LCA). Microstructural investigations via mercury intrusion porosimetry, nitrogen adsorption-desorption isotherms, scanning electron microscopy and X-ray diffraction were performed to understand and explain material mechanical and hygroscopic behaviour. The building technique, already proven to be durable, was demonstrated to be resistant (from 4 to 12 MPa at 28 days depending on the RCA replacement and cement content), sustainable (down to 25 kg CO2-eq. of embodied carbon per square meter of load-bearing wall) and to have good moisture buffering abilities (0.88 g/(m2%RH) for mixtures containing only RCA). Strength appeared to be more related to the particle size distribution of the mix rather than to the percentage of RCA added. The amount and type of stabiliser added to the mix and the distance covered by the RCA during its lifetime strongly affected the environmental sustainability of the mixture; to maximise the potential of this building technique, reducing the amount of cement in the mixture by using alternative stabilisers should be the main priority. © 2018 Elsevier B.V.</t>
  </si>
  <si>
    <t>10.1016/j.resconrec.2018.05.025</t>
  </si>
  <si>
    <t>Qin Z., Sun M., Luo X., Zhang H., Xie J., Chen H., Yang L., Shi L.</t>
  </si>
  <si>
    <t>Life-cycle assessment of tobacco stalk utilization</t>
  </si>
  <si>
    <t>The aim of this work was to investigate the environmental performance of different tobacco stalk methods using Life Cycle Assessment (LCA). Three scenarios were established: biodegradable plant nursery tray (PNT) making, open burning, and indoor incineration. The results showed that 3380, 1590, 1320 kg CO2-eq, 25.7, 1.97,1.99 kg SO2-eq are generated for global warming and acidification in biodegradable PNT making, open burning, and indoor incineration scenarios respectively. The overall environmental impact for biodegradable PNT making is higher than that of open burning, and indoor incineration. The dominant factors contributing to environmental impact in biodegradable PNT making include electricity consumption, solid waste landfill etc. Through technical optimization, the environmental impact of biodegradable PNT making could be reduced greatly. Biodegradable PNT making with tobacco stalk, which follows the cyclic economy principles of maximum material utilization and waste minimization, provides an alternative for agricultural residue utilization. © 2018 Elsevier Ltd</t>
  </si>
  <si>
    <t>10.1016/j.biortech.2018.05.110</t>
  </si>
  <si>
    <t>Olofsson J., Börjesson P.</t>
  </si>
  <si>
    <t>Residual biomass as resource – Life-cycle environmental impact of wastes in circular resource systems</t>
  </si>
  <si>
    <t>Within an envisioned circular bio-based economy, a key component is the valorization of biomass wastes and residues into valuable products. If the commonly used method of life-cycle assessment (LCA) is applied to such products, an update and adaptation of LCA practice is needed regarding potentially outdated assumptions of residual resources as free from environmental impact. This paper therefore presents and discusses LCA approaches to evaluating residual biomass as resources, and implications of different approaches to LCA results and decision-making. Based on an analysis of 31 LCA studies of bio-based products, and on a model for recycling in LCA, we discuss alternatives to zero-burden assumptions for biomass residues. The studied literature shows a variety of approaches to assessing the impacts of residues, including views of relevant characteristics and causality in primary production systems, and intended use and interpretation of LCA results. In general, acknowledging upstream impacts through a simple model of recycling and allocation entails that the environmental characteristics of primary production systems reflect on by-products and residues. We argue that LCA studies of residue valorization must recognize the potential value of residues by considering upstream impacts, and thereby avoid both misconceptions of residues as per default environmentally preferable resources, and unintentional support for high-impact primary production systems. Residues as resources require this adaptation in LCA practice in order to avoid misguided decisions for a low-impact, bio-based and circular economy. © 2018 Elsevier Ltd</t>
  </si>
  <si>
    <t>10.1016/j.jclepro.2018.06.115</t>
  </si>
  <si>
    <t>Amelio A., Figueroa Paredes D.A., Degrève J., Luis P., Van der Bruggen B., Espinosa J.</t>
  </si>
  <si>
    <t>Conceptual model-based design and environmental evaluation of waste solvent technologies: Application to the separation of the mixture acetone-water</t>
  </si>
  <si>
    <t>Separation Science and Technology (Philadelphia)</t>
  </si>
  <si>
    <t>In this paper, two waste solvent technologies are presented as alternatives to the disposal of spent acetone-water mixtures. In the first alternative, a batch rectifier is used to concentrate the waste in order to obtain a distillate with a higher calorific value, which is then sent to off-site incineration either in a cement kiln or in a conventional waste solvent incinerator. The second alternative is a hybrid process composed by a batch rectifier and a pervaporation unit that processes in batchwise mode the first cut from the distillation task to obtain a dehydrated solvent. Here, four scenarios are considered, comprising two kinds of membrane materials and two different vacuum systems. For each alternative, the conceptual design was carried out with the aid of conceptual models of the unit operations involved. Quasi-optimal values for design and operation variables were used as input data to perform an economical and an environmental assessment of each alternative. The economic analysis suggests that the hybrid process is the best alternative given that the replacement cost of fresh solvent (about 850 U$S/ton) is considered as a credit value. From the environmental analysis with life cycle assessment, two main conclusions can be drawn: i) the use of the distillate as an alternative fuel in a cement kiln leads to a reduction in emissions that is relevant for the categories related to human health and ecosystem quality; and ii) in terms of resource depletion, the hybrid process distillation/pervaporation with the ceramic membrane HybSi (Pervatech) shows the lowest impact due to the solvent recovery. © 2018 Taylor &amp; Francis.</t>
  </si>
  <si>
    <t>10.1080/01496395.2018.1442858</t>
  </si>
  <si>
    <t>Mauko Pranjić A., Oprčkal P., Mladenovič A., Zapušek P., Urleb M., Turk J.</t>
  </si>
  <si>
    <t>Comparative Life Cycle Assessment of possible methods for the treatment of contaminated soil at an environmentally degraded site</t>
  </si>
  <si>
    <t>This study reports on the assessment of the environmental sustainability of different management practices for an environmentally degraded site in Slovenia: the Old Zinc-Works in the town of Celje. Life Cycle Assessments (LCAs) were applied in order to evaluate possible trade-offs by comparing a proposed in situ remediation scenario with two other reclamation scenarios (scenario 2: incineration, metal extraction, underground disposal and reclamation of the site by refilling it with replacement material, and scenario 3: underground disposal and reclamation of the site by refilling it with replacement material) and with a no-action scenario. The results of the comparisons performed show that in the case of the in situ remediation scenario, the consumption of resources is smaller by a factor of 51 compared to that in the second scenario and by a factor of 7 compared to that in the third scenario. The impacts on human health and ecosystem quality are approximately 30 and 3.5 times less in the first scenario than in the second and third scenarios, respectively. Compared to the impact of the no-action scenario, the impact on human health of the in situ soil remediation scenario is approximately 6 times less, whereas its impact on the ecosystem is approximately 4 times less. The results confirmed that the in situ soil remediation scenario is the most sustainable practice from an environmental point of view. Its main advantage lies in the achieved conservation of natural resources. Despite the recovery of valuable metals (Zn, Pb, Cu, and Ni) from the bottom ash, the second scenario is significantly more environmentally burdensome compared to both the first and third scenarios. This outcome is due to the significantly high impacts related to the consumption of fuels needed to support the incineration of low-calorific contaminated soil and to electricity consumption. The present study demonstrates that the results of LCA studies, in addition to technological, economic and social indicators, yield important information about the sustainability of different management practices and therefore should be an important part of decision-making when approaching the reclamation of environmentally degraded sites. © 2018 Elsevier Ltd</t>
  </si>
  <si>
    <t>10.1016/j.jenvman.2018.04.051</t>
  </si>
  <si>
    <t>Sun M., Wang Y., Shi L.</t>
  </si>
  <si>
    <t>Environmental performance of straw-based pulp making: A life cycle perspective</t>
  </si>
  <si>
    <t>Science of the Total Environment</t>
  </si>
  <si>
    <t>Agricultural straw-based pulp making plays a vital role in pulp and paper industry, especially in forest deficient countries such as China. However, the environmental performance of straw-based pulp has scarcely been studied. A life cycle assessment on wheat straw-based pulp making in China was conducted to fill of the gaps in comprehensive environmental assessments of agricultural straw-based pulp making. On average, the global warming potential (GWP), GWP excluding biogenic carbon, acidification potential and eutrophication potential of wheat straw based pulp making are 2299 kg CO2-eq, 4550 kg CO2-eq, 16.43 kg SO2-eq and 2.56 kg Phosphate-eq respectively. The dominant factors contributing to environmental impacts are coal consumption, electricity consumption, and chemical (NaOH, ClO2) input. Chemical input decrease and energy recovery increase reduce the total environmental impacts dramatically. Compared with wood-based and recycled pulp making, wheat straw-based pulp making has higher environmental impacts, which are mainly due to higher energy and chemical requirements. However, the environmental impacts of wheat straw-based pulp making are lower than hemp and flax based pulp making from previous studies. It is also noteworthy that biogenic carbon emission is significant in bio industries. If carbon sequestration is taken into account in pulp making industry, wheat straw-based pulp making is a net emitter rather than a net absorber of carbon dioxide. Since wheat straw-based pulp making provides an alternative for agricultural residue management, its evaluation framework should be expanded to further reveal its environmental benefits. © 2017 Elsevier B.V.</t>
  </si>
  <si>
    <t>10.1016/j.scitotenv.2017.10.250</t>
  </si>
  <si>
    <t>Zhao Z.-L., Li W.-W., Wang F., Zhang Y.-Q.</t>
  </si>
  <si>
    <t>Using of hydrated lime water as a novel degumming agent of silk and sericin recycling from wastewater</t>
  </si>
  <si>
    <t>The aqueous solution of hydrated lime (calcium hydroxide) was first used as a silk-degumming/refining agent. The sericin outside silk fibroin filaments was completely removed after boiling (20 min × 2) in a 0.025% calcium hydroxide solution. The calcium hydroxide degumming did not induce an evident breakage of the silk fibroin peptide chains. The tensile, thermal and surface properties of the fibroin fibre all showed that it is a degumming agent slightly low to neutral soap and far superior to Na2CO3 solution. The alkaline degumming wastewater containing sericin was neutralized by sulphuric acid or phosphoric acid and generated insoluble calcium salt precipitation, which can be used as plant fertilizer. After the residual solution was concentrated and filtered, the sericin powder was obtained using a spray dryer or lyophilizer. The sericin with a lower molecular mass (≤20 kDa) can be widely used in such applications as cosmetics, medical biomaterials, food or medium additives. The hydrated lime water as a novel silk degumming agent can be used widely in the silk industry. The degumming technology not only avoids serious environmental pollution from degumming waste liquid, but also can recover a large number of biological resources-sericin protein. © 2017 Elsevier Ltd</t>
  </si>
  <si>
    <t>10.1016/j.jclepro.2017.11.213</t>
  </si>
  <si>
    <t>Alexiades A., Kendall A., Winans K.S., Kaffka S.R.</t>
  </si>
  <si>
    <t>Sugar beet ethanol (Beta vulgaris L.): A promising low-carbon pathway for ethanol production in California</t>
  </si>
  <si>
    <t>This study examines sugar beet (Beta vulgaris L.) as a potential low carbon intensity (CI) fuel feedstock, assuming sugar beet production in California and simulating a facility that exemplifies opportunities for biofuel producers to reduce greenhouse gas emissions, improve fossil-fuel efficiency, and minimize waste. The strategies explored in this study—utilizing byproducts and agricultural residues for renewable process energy and recycling water and nutrients—are not unique to sugar beet-ethanol. As such, the results from this study could be applied to different biofuel pathways to improve greenhouse gas performance. Sugar beets grown in California have unique potential as a biofuel feedstock. Although a mature agricultural product with well-developed supply chains, sugar beet production in California has contracted over recent decades as market demand for sugar production fell. As a consequence, despite their advantages for use in rotation, growers have turned to other crops and a new market for sugar beet products, such as ethanol, is needed before they are again widely planted. California's Low Carbon Fuel Standard (LCFS) is a fuel-neutral performance standard and one of the first regulations requiring the use of life cycle assessment to evaluate CI for specific fuel pathways. The average CI of ethanol used in California in 2015 is approximately 20% lower than California gasoline blendstock, as assessed under the LCFS. CI results in this study are designed to be comparable with the analyses performed under the LCFS. The CI of sugar beet ethanol determined in this study, 28.5 g CO2e/MJEtOH, excluding indirect land use change (ILUC) emissions, is 44% lower than the 2015 average CI of ethanol (adjusted to exclude ILUC), and 71% lower than gasoline used in California. Commercial production of this modeled pathway could help achieve the greenhouse gas reduction targets of the LCFS as well as the Advanced Biofuel target set by the federal Renewable Fuels Standard. © 2017 Elsevier Ltd</t>
  </si>
  <si>
    <t>10.1016/j.jclepro.2017.05.059</t>
  </si>
  <si>
    <t>Esposito Corcione C., Palumbo E., Masciullo A., Montagna F., Torricelli M.C.</t>
  </si>
  <si>
    <t>Fused Deposition Modeling (FDM): An innovative technique aimed at reusing Lecce stone waste for industrial design and building applications</t>
  </si>
  <si>
    <t>Construction and Building Materials</t>
  </si>
  <si>
    <t>Lecce Stone is an attractive and appreciated natural material, as well as a non-renewable resource. For thousands of years people have extracted it from the Salento quarries for use as an ornamental, celebrative or building material. The production chain of this stone, from extraction through to the finished product, results in a great deal of scraps produced in both solid and muddy form. In recent decades a new attitude toward stone scraps has gradually taken hold, namely an eco-design approach. Already adopted by some companies, it consists of reusing industrial scraps to produce innovative manufacturing products. Nowadays, in fact, only a small percentage of Lecce Stone (LS) scraps is recycled and used as raw material in other fields, while a significant portion is taken to the landfill, as in the case of the scraps produced in laboratories by Apulian artisans. The aim of this paper is to design a novel composite biomaterial, based on Polylactic acid (PLA) and Lecce Stone (LS) scraps and verify its suitability for use by designers to produce original industrial and building products, thereby obtaining environmental advantages through this new practice, based on the Fused Deposition Modeling (FDM) technique. © 2017 Elsevier Ltd</t>
  </si>
  <si>
    <t>10.1016/j.conbuildmat.2017.10.011</t>
  </si>
  <si>
    <t>Havukainen J., Uusitalo V., Koistinen K., Liikanen M., Horttanainen M.</t>
  </si>
  <si>
    <t>Carbon footprint evaluation of biofertilizers</t>
  </si>
  <si>
    <t>International Journal of Sustainable Development and Planning</t>
  </si>
  <si>
    <t>The prevailing large-scale use of chemical fertilizers has been affecting environmental degradation. A broken nutrient cycle has caused problems worldwide, which are related to the question of how to feed 9 billion people by 2050 while limiting human operations within the planetary boundaries. I ndispensable nutrients, phosphorus (P) and nitrogen (N), often leak because of human activities, such as food production. Efficient nutrient recycling can alleviate the problem. This study focuses on biofertilizers as a solution for the problem of a broken nutrient cycle. The study quantified the environmental benefits of using biofertilizers by calculating the carbon footprints of P and N in organic fertilizers by using the life cycle assessment (LCA) method on an existing biogas plant. The emissions from common production processes are allocated between products and co-products. however, whether a side flow is regarded as a co-product or waste is sometimes unclear. According to ISO 14040 and the greenhouse gas (G H G) protocol, if a substance does not have a value or the holder intends to dispose it, it can be regarded as waste. Allocation of emission can be done according to parameters such as energy content, mass, or monetary value. The composted digestate was considered valuable; the allocation between biogas and nutrients was conducted according to the value of biogas and recycled fertilizers. The calculated carbon footprints were 0.8 k g C O 2 e q / k g for N and 1.8 k g CO2 e q / k g for P, whereas the carbon footprints for mineral fertilizers were 1.9-7.8 k g C O 2 e q / k g for N and 2.3—L5 k g CO2 e q / k g for P. The reduction of GHG emission in organic fertilizer production in comparison with the emission in mineral fertilizer production was on average 78% for N and 4 1 % for P. On the other hand, inclusion of N 2 O and CH 4 emissions from composting increases the carbon footprints of nitrogen and phosphorus but there is high uncertainty included with these emissions. The value of nutrients in the biofertilizers is also uncertain but the interest towards using of them is increasing in Finland. © 2018 WIT Press.</t>
  </si>
  <si>
    <t>10.2495/SDP-V13-N8-1050-1060</t>
  </si>
  <si>
    <t>Fan Y., Guo E., Zhai Y., Chang A.C., Qiao Q., Kang P.</t>
  </si>
  <si>
    <t>Life cycle energy analysis of reclaimed water reuse projects in Beijing</t>
  </si>
  <si>
    <t>Water Environment Research</t>
  </si>
  <si>
    <t>To illustrate the benefits of water reuse project, the process-based life cycle analysis (LCA) could be combined with input-output LCA to evaluate the water reuse project. Energy is the only evaluation parameter used in this study. Life cycle assessment of all energy inputs (LCEA) is completed mainly by the life cycle inventory (LCI), taking into account the full life cycle including the construction, the operation, and the demolition phase of the project. Assessment of benefit from water reuse during the life cycle should focus on wastewater discharge reduction and water-saving benefits. The results of LCEA of Beijing water reuse project built in 2014 in a comprehensive way shows that the benefits obtained from the reclaimed water reuse far exceed the life cycle energy consumption. In this paper, the authors apply the LCEA model to estimate the benefits of reclaimed water reuse projects quantitatively.</t>
  </si>
  <si>
    <t>10.2175/106143017X14902968254548</t>
  </si>
  <si>
    <t>Vadenbo C., Hellweg S., Astrup T.F.</t>
  </si>
  <si>
    <t>Let's Be Clear(er) about Substitution: A Reporting Framework to Account for Product Displacement in Life Cycle Assessment</t>
  </si>
  <si>
    <t>Journal of Industrial Ecology</t>
  </si>
  <si>
    <t>The multifunctional character of resource recovery in waste management systems is commonly addressed through system expansion/substitution in life cycle assessment (LCA). Avoided burdens credited based on expected displacement of other product systems can dominate the overall results, making the underlying assumptions particularly important for the interpretation and recommendations. Substitution modeling, however, is often poorly motivated or inadequately described, which limits the utility and comparability of such LCA studies. The aim of this study is therefore to provide a structure for the systematic reporting of information and assumptions expected to contribute to the substitution potential in order to make substitution modeling and the results thereof more transparent and interpretable. We propose a reporting framework that can also support the systematic estimation of substitution potentials related to resource recovery. Key components of the framework include waste-specific (physical) resource potential, recovery efficiency, and displacement rate. End-use–specific displacement rates can be derived as the product of the relative functionality (substitutability) of the recovered resources compared to potentially displaced products and the expected change in consumption of competing products. Substitutability can be determined based on technical functionality and can include additional constraints. The case of anaerobic digestion of organic household waste illustrates its application. The proposed framework enables well-motivated substitution potentials to be accounted for, regardless of the chosen approach, and improves the reproducibility of comparative LCA studies of resource recovery. © 2016 by Yale University</t>
  </si>
  <si>
    <t>10.1111/jiec.12519</t>
  </si>
  <si>
    <t>Ikhlayel M.</t>
  </si>
  <si>
    <t>Environmental impacts and benefits of state-of-the-art technologies for E-waste management</t>
  </si>
  <si>
    <t>This study aims to evaluate the environmental impacts and benefits of state-of-the-art technologies for proper e-waste handling using Jordan as a case study. Life Cycle Assessment (LCA) was employed to evaluate five advanced management systems represent state-of-the-art treatment technologies, including sanitary landfilling; proper recycling of metals, materials, and precious metals (PMs); and incineration of plastic and the hazardous portion of printed circuit boards (PCBs). Six e-waste products that contribute the most to the e-waste in Jordan were included in the assessment of each scenario, which resulted in 30 total cases of e-waste management. The findings indicated that landfills for the entire components of the e-waste stream are the worst option and should be avoided. The most promising e-waste management scenario features integrated e-waste processes based on the concept of Integrated Waste Management (IWM), including recycling materials such as non-PMs and PMs, incinerating plastic and the hazardous content of PCBs using the energy recovered from incineration, and using sanitary landfills of residues. For this scenario, the best environmental performance was obtained for the treatment of mobile phones. Incineration of the portion of hazardous waste using energy recovery is an option that deserves attention. Because scenario implementation depends on more than just the environmental benefits (e.g., economic cost and technical aspects), the study proposes a systematic approach founded on the IWM concept for e-waste management scenario selection. © 2017 Elsevier Ltd</t>
  </si>
  <si>
    <t>10.1016/j.wasman.2017.06.038</t>
  </si>
  <si>
    <t>Déchaux C., Nitschelm L., Giard L., Bioteau T., Sessiecq P., Aissani L.</t>
  </si>
  <si>
    <t>Development of the regionalised municipal solid waste incineration (RMWI) model and its application to France</t>
  </si>
  <si>
    <t>Purpose: Incineration is mainly studied when municipal solid waste (MSW) treatment options are assessed in life cycle assessment case studies. A variety of incineration models have been used to create life cycle inventories (LCIs), but they often do not represent the technology and input waste composition of a given incineration situation. This article describes development of the regionalised municipal solid waste incineration (RMWI) model designed at the city-to-country level and its application to French MSW incineration. Methods: RMWI is based on previously published incineration models from the ecoinvent database and Koehler et al. (Environ Sci Technol 45:3487–3495, 2011). Its system boundaries include furnace, gas-treatment steps, transport and management of by-products (e.g. clinkers, residues from cleaning flue gas, scrap). Its first strong point is the ability to adapt input waste composition. Its second strong point is that MSW collection and energy, scrap and clinker recovery options are modelled as stocks. Thus, users may adapt RMWI for the types of waste input and regional outlets for energy and matter recovery. French data were used in the model for MSW input composition, emission limits of some exhaust gases and transport distances of by-products. The method used to the collect these data is described so it can be reproduced for another region. Results and discussion: The RMWI model is designed in GaBi 6. Environmental impacts predicted by RMWI for France are assessed to identify hot spots and input parameters with high influence. Chemical production for gas treatments was identified as a major contributor to abiotic depletion, whilst NH3 and NOx emissions were mainly responsible for acidification and eutrophication. In a second approach, the consideration of the recovery of by-products as heat, electricity, clinker, iron and aluminium scraps aims at understanding their contributions to environmental impacts. Sensitivity analyses were performed to determine to what extent RMWI predictions are sensitive to French incineration conditions. Comparison to generic LCI approaches highlighted merits of a regionalised model, especially concerning the type of gas treatment. The RMWI model effectively links input waste composition and environmental impacts. Conclusions: RMW-predicted impacts, representation of stocks, sensitivity analyses and comparison to generic approaches were assessed to examine the model’s relevance, robustness and limits. The model is now available for French incineration but also can be used to assess environmental impacts of an incineration plant or another regional (city-to-country) incineration situation by adapting and calibrating it. © 2017, Springer-Verlag Berlin Heidelberg.</t>
  </si>
  <si>
    <t>10.1007/s11367-017-1268-0</t>
  </si>
  <si>
    <t>Al-Ansari T., Korre A., Nie Z., Shah N.</t>
  </si>
  <si>
    <t>Integration of greenhouse gas control technologies within the energy, water and food nexus to enhance the environmental performance of food production systems</t>
  </si>
  <si>
    <t>The sustainability of food production systems is inherently linked with energy, water and food (EWF) resources directly and in-directly throughout their lifecycle. The understanding of the interdependencies between the three resource sectors in the context of food production can provide a measurable account for resource requirements, while meeting food security objectives. The energy, water and food Nexus tool developed by the authors has been designed to model the inter-dependency between energy, water and food resources, whilst conducting an environmental assessment of product systems. With emphasis on the inter-linkages between EWF resources, the tool quantifies material flows, natural resource and energy consumption at component unit process level. This work integrates greenhouse gas control and waste to power technologies within the energy, water and food Nexus tool and evaluates the environmental impact of a hypothetical food product system designed to deliver a perceived level of food self-sufficiency (40%) for the State of Qatar. Multiple system configurations, representative of different pathways for the delivery of consistent food products are evaluated, transforming a once linear product system into a circular design. The sub-systems added consist of a biomass integrated gasification combined cycle which recycles solid waste into useful forms of energy that can be re-used within the nexus. In addition, a carbon capture sub-system is integrated to capture and recycle CO2 from both the fossil fuel powered and the biomass integrated gasification combined cycle energy sub-systems. The integration of carbon capture with the biomass integrated gasification combined cycle transforms the carbon neutral biomass integrated gasification combined cycle process to a negative greenhouse gas emission technology known as bio-energy with carbon capture and storage. For the different scenarios and sub-system configurations considered, the global warming potential can be theoretically balanced (reduced by ∼98%) through the integration of photovoltaics, biomass integrated gasification combined cycle and carbon capture technologies. The peak global warming potential, i.e. a fully fossil fuel dependent system, is recorded at 1.73 × 109 kg CO2 eq./year whilst the lowest achievable global warming potential is 2.18 × 107 kg CO2 eq./year when utilising a combination of photovoltaics, carbon capture integrated with combined cycle gas turbine in addition to the integrated negative emission achieving system. The natural gas consumption is reduced by 7.8 × 107 kg/year in the best case configuration, achieving a credit. In the same scenario, the photovoltaics land footprint required is calculated to a maximum of 660 ha. The maximum theoretically achievable negative emission is 1.09 × 109 kg CO2/year. © 2017 Elsevier Ltd</t>
  </si>
  <si>
    <t>10.1016/j.jclepro.2017.06.097</t>
  </si>
  <si>
    <t>Saibuatrong W., Cheroennet N., Suwanmanee U.</t>
  </si>
  <si>
    <t>Life cycle assessment focusing on the waste management of conventional and bio-based garbage bags</t>
  </si>
  <si>
    <t>The development of bio-plastics significantly contributes to sustainable development in terms of the waste management aspects associated with lower environmental impact. To achieve the aim of this study the life cycle assessment (LCA) of garbage bags from cradle-to-grave is evaluated and compared. The materials to be studied in this paper are polyethylene (PE), biomass polyethylene from molasses (Bio-PE), and poly(butylene adipate-co-terephthalate)-starch blends (PBAT/starch). The functional unit defined for three types of garbage bags is 1 bag. The SimaPro LCA software 8.2.3 with the Eco-indicator 99 method for life cycle impact assessment (LCIA) is used to assess the environmental impacts. The normalized score from cradle-to-gate of almost all of the environmental impacts for the PE bag is lower than the scores for the Bio-PE and PBAT/starch bags, except for climate change and fossil fuels impacts, the Bio-PE and PBAT/starch bags have a small, normalized score for climate change impacts. The single score of PBAT/starch bags is 14.9% and 47.1% greater than the scores of PE and Bio-PE bags, respectively. The environmental impact performance from cradle-to-grave of the incineration of Bio-PE with energy recovery is better than the other options, in terms of fossil fuels. PBAT/starch bags also have the lowest normalized scores for climate change, and for respiratory inorganics impacts when the bags were composted. The single score values of the incineration of Bio-PE with energy recovery and PBAT/starch in composting are favourable for all of the options studied. The environmental impact reduction of bio-based bags could be achieved through low resource consumption techniques in the packaging and production stages, and through the ultimate utilization of Bio-PE as a waste-to-energy concept and PBAT/starch when converted to fertilizers for agricultural applications. © 2017</t>
  </si>
  <si>
    <t>10.1016/j.jclepro.2017.05.006</t>
  </si>
  <si>
    <t>Coltro L., Marton L.F.M., Pilecco F.P., Pilecco A.C., Mattei L.F.</t>
  </si>
  <si>
    <t>Environmental profile of rice production in Southern Brazil: A comparison between irrigated and subsurface drip irrigated cropping systems</t>
  </si>
  <si>
    <t>Agricultural activities in 2005 accounted for 10–12% of the total global anthropogenic emissions of greenhouse gases (GHGs) and the majority of N2O and half of CH4 emissions. Therefore, mitigating GHG emissions in agriculture is fundamental to reduce its share of responsibility for the global climate change. Rice (paddy) is the second most important commodity worldwide, and rice cropping fields significantly contribute to climate change since they are a considerable source of methane. In this study, improvements were made to several stages of the life cycle of the rice production system in Southern Brazil with the aim of mitigating environmental impacts, namely: 1) Cultivation, 2) Power generation, 3) Drying, 4) Milling, 5) Packaging, and 6) Transportation. This study was carried out from June 2012 to August 2013. The functional units adopted were 1 ha, 1000 kg of rice at the farm gate and 1000 kg of packed rice (5-kg net weight packs), available at retail. The system boundary covered field operations, including transportation after harvest, fertilizer production, power generation, packaging and transportation to the retailer. The results showed that the new rice production system (subsurface drip irrigated rice crop, among others improvements) significantly mitigates environmental impacts, particularly due to reduced water consumption (approximately 2800 m3 t−1 packed rice at retail) and primary energy demand (approximately 6300 MJ t−1 packed rice at retail) as well as GWP (approximately 1200 kg CO2-eq t−1 packed rice at retail), besides the benefit of increased yield (1150 kg rice at farm gate ha−1). The new irrigation system accounted for most of these benefits. The entire rice production chain was improved, from farm to transportation and distribution to retail stores. The results indicated that changing the irrigation from the flooded system to the SSDI system was responsible for most savings, i.e. 50% less water consumption, 90% less electric power consumption, 30% less eutrophication, 66% less acidification, 66% lower GWP, not to mention 15% higher yield. The power plant based on rice husk combustion accounted for 498 MJ electric power exported to the grid and 129 kg silica produced from rice husk. The drying stage was responsible for using 254 MJ renewable energy from waste, thus saving 177 kg of firewood and recovering 16 kg of rice. © 2016 Elsevier Ltd</t>
  </si>
  <si>
    <t>10.1016/j.jclepro.2016.09.207</t>
  </si>
  <si>
    <t>Bong C.P.C., Lim L.Y., Ho W.S., Lim J.S., Klemeš J.J., Towprayoon S., Ho C.S., Lee C.T.</t>
  </si>
  <si>
    <t>A review on the global warming potential of cleaner composting and mitigation strategies</t>
  </si>
  <si>
    <t>With the rapid population growth and industrial development in the fast developing countries, there is a significant increase in the production of waste. For instance, the municipal solid waste in Malaysia is expected to exceed 9 Mt/y by 2020 based on the current production rate of 1 kg−1 person−1. Approximately 90% of the waste is channelled into the landfill that can release a significant amount of greenhouse gases, mainly the methane gas and nitrous oxide gases, due to the anaerobic decomposition of organic matter. Composting is a cleaner alternative to landfilling for managing organic waste. Its main advantage lies in its capability to recycle nutrients through compost utilisation. The life cycle assessment has been widely used as a mean of comparison for impact assessment, such as global warming potential, among different waste management technologies. The common inventories accounted for composting include transportation, operational machineries, fugitive emissions during maturation and curing as well as the end production utilisation. There is inconsistency in the methodology adopted to assess its environmental impact. This study discusses on the variations of life cycle assessment that contributed to the different global warming potential of composting. It also discusses on the mitigation strategies to reduce the global warming potential for composting. The highlight of the study is to examine the variation in the inventory analysis for composting, and its underlying mechanism and the critical inventory for a more representative assessment. The second part of the paper reviews the mitigation strategies for reducing the greenhouse gas emissions, i.e. the use of the bulking agent, aeration system, chemical additives and use of the cover material. This study found that the direct greenhouse gas emissions during composting contribute more significantly to the global warming potential than other direct emissions. The use of bulking agent is desirable to reduce the global warming potential. This study concludes that the assessment of the global warming potential for composting is dependent on the system boundary and the defined functional unit. The environmental impact should be assessed based on the operational mode and the input feedstock to generate a basis with minimised discrepancies among studies. Continuous effort is needed to quantify the long-term benefits of composting on environment, health and soil to further assess its impact as a cleaner process. © 2016 Elsevier Ltd</t>
  </si>
  <si>
    <t>10.1016/j.jclepro.2016.07.066</t>
  </si>
  <si>
    <t>Yang Y., Campbell J.E.</t>
  </si>
  <si>
    <t>Improving attributional life cycle assessment for decision support: The case of local food in sustainable design</t>
  </si>
  <si>
    <t>Life cycle assessment (LCA) has become widely used to evaluate the environmental sustainability of products. It has been increasingly realized, however, that the conventional framework, attributional LCA (ALCA), may be inadequate for steering decision making. Here we show how ALCA can be improved for decision support if we recognize its limitations. Using local food production in the U.S. as a case study, we show that ALCA can be enhanced by relaxing some of the restrictive assumptions (e.g., static, aggregate, site-generic, linear), by evaluating the situation in question from a more dynamic and prospective angle, and by accounting for the important role of decision makers to introduce innovative systems that reshape the status quo. For local food, studies of food miles have shown that transportation is a minor source of carbon emission, with an implication that local food is not an effective means of helping the environment. But these studies fail to realize other potential benefits which food localization may uniquely enable including recycling of energy, water, and nutrients. These benefits cannot be derived from a simple presentation of the status quo as often done in ALCA studies. Our results show that for some crops, irrigation could contribute up to 50% of the cradle-to-gate carbon emissions, thus they may benefit from food localization making use of water from wastewater treatment plants. Our results also show that local food could reduce the water footprint of lettuce by 50%. Our study suggests that exploring future scenarios, beyond assessing historical outcomes, is critical if ALCA is to support sustainable decision making. © 2017 Elsevier Ltd</t>
  </si>
  <si>
    <t>10.1016/j.jclepro.2017.01.020</t>
  </si>
  <si>
    <t>Chang F.-C., Lin L.-D., Ko C.-H., Hsieh H.-C., Yang B.-Y., Chen W.-H., Hwang W.-S.</t>
  </si>
  <si>
    <t>Life cycle assessment of bioethanol production from three feedstocks and two fermentation waste reutilization schemes</t>
  </si>
  <si>
    <t>More than 95% of energy supplies for Taiwan are imported. Conversely, approximately 150,000 ha half-fallow and 50,000 ha fallow paddy fields exist because of increasing labor costs and competition from rice imports. The potential for energy crop production from such underutilized paddy fields merits significant attention. However, selecting crops for optimal environmental performance when producing bioethanol is equally important. The life cycle assessments (LCAs) of rice straw (agricultural waste), Napier grass (energy crop), and Eucalyptus spp. (short rotation coppice) as bioethanol feedstocks in such fallow paddy fields were investigated in this study. The LCAs of two schemes for on-site fermentation waste utilization were also investigated as pellet fuel and molded pulp feedstocks. Experimental and field survey data were used in this study. Due to higher biomass yields, Napier grass and Eucalyptus spp. resulted in 47% and 28%, respectively, less weight-based negative impacts compared to rice. Pursuing high bioethanol production requires consideration of the overall environmental loading. Conversely, the rankings of the three crops based on acreage and bioethanol yield differed due to extensive farming practices and bioethanol conversion yields. On-site production of pellet fuel using fermentation waste was 7% and 31% higher than that of Eucalyptus biomass pellets and imported coal, respectively, for Taiwan. On-site production of molded pulp products using fermentation waste was 5% and 49% higher than that of recycled newspaper and virgin chemical pulp, respectively, for Taiwan. Thus, fermentation waste utilization schemes could provide a broader evaluation for planning alternative crops for bioethanol production. © 2016 Elsevier Ltd</t>
  </si>
  <si>
    <t>10.1016/j.jclepro.2016.12.024</t>
  </si>
  <si>
    <t>Basso D., Pavanetto R.</t>
  </si>
  <si>
    <t>Greenpeat: An innovative sustainable material recovered from waste</t>
  </si>
  <si>
    <t>Procedia Environmental Science, Engineering and Management</t>
  </si>
  <si>
    <t>Greenpeat is a new sustainable material that can be produced from wet biodegradable organic waste, both solid and liquid, through a very efficient process, studied and developed by HBI Srl, an innovative startup founded by a researcher and an entrepreneur, who works in the field of the innovative green technologies. Greenpeat has been produced from agro-industrial organic by-products and optimized according to its potential different uses, namely for energy production or as a highly performing material for agronomic uses. At specific process conditions, it is possible to give to Greenpeat calorific values in the range of 22 - 28 MJ/kg, which represent interesting values for renewable and clean energy production applications. Furthermore, by using Greenpeat as a substitute of common solid fossil fuels, both the emissions related to fossil resources extraction and those produced during combustion are interestingly lowered. On the other hand, when ligno-cellulosic residues are treated in other particular conditions, the Greenpeat obtained can be used as a soil conditioner. Its application in soil can reduce the non-CO2 greenhouse gas emissions, while sequestering organic carbon. Moreover, due to its chemical and physical characteristics, both the water and nutrient holding capacities of soil are improved, allowing a reduction of water for irrigation and a reduction on the use of chemical fertilizers. These fertilizers, especially nitrogen, usually diffuse in the underground waters and can create healthy problems to the population, to fishes, plants and animals. Greenpeat can reduce all these impacts. In this study, a brief summary of the state of the art on HTC and a case study on a real scale application of the technology developed by HBI Srl are presented.</t>
  </si>
  <si>
    <t xml:space="preserve">Conference paper </t>
  </si>
  <si>
    <t>Md Yunos N.S.H., Chu C.J., Baharuddin A.S., Mokhtar M.N., Sulaiman A., Rajaeifar M.A., Nabavi Larimi Y., Talebi A.F., Mohammed P.M.A., Aghbashlo M., Tabatabaei M.</t>
  </si>
  <si>
    <t>Enhanced oil recovery and lignocellulosic quality from oil palm biomass using combined pretreatment with compressed water and steam</t>
  </si>
  <si>
    <t>A large volume of oil palm empty fruit bunch (EFB) is generated as waste feedstock around the globe. This abundant waste containing 0.75% oil on average could be a promising feedstock for biodiesel production if oil recovery could be accomplished in an economically-viable and environmentally-friendly manner. To achieve that, a new method called High Pressure Water Spray (HPWS) system was introduced and performed by spraying pressurized water (500 psi) at 30 °C, 60 °C, and 90 °C and combination of water-steam at 120 °C and 150 °C onto the surface of the oil palm empty fruit bunches (EFB). The results obtained indicated that, the highest oil removal yield of 94.41 ± 0.02 wt% was obtained at 150 °C. Moreover, bioprospection of biodiesel properties based on fatty acid methyl ester (FAME) profile revealed that the biodiesels produced from the fresh crude palm oil and residual oil were comparable and were in accordance with international standards. In addition to that, the HPWS process led to an enhanced quality of the remaining lignocellulosic materials for conversion into other value added bio-products such as ligno-ethanol by decreasing lignin content and increasing cellulose content. In view of environmental impact assessment, the HPWS system showed favorable impacts on all the end-point damage categories especially in resources damage category. Moreover, economic assessment showed that the recovered CPO could be generated at a low price of USD 0.41 vs. USD 0.66 for CPO. Overall, this process could drastically increase the market value of an abundant type of waste in many parts of the world, i.e., EFB leading to the generation of additional wealth for the palm oil industry. © 2016 Elsevier Ltd</t>
  </si>
  <si>
    <t>10.1016/j.jclepro.2016.10.078</t>
  </si>
  <si>
    <t>Lausselet C., Cherubini F., Oreggioni G.D., del Alamo Serrano G., Becidan M., Hu X., Rørstad P.K., Strømman A.H.</t>
  </si>
  <si>
    <t>Norwegian Waste-to-Energy: Climate change, circular economy and carbon capture and storage</t>
  </si>
  <si>
    <t>Recently, the European Commission has adopted a Circular Economy package. In addition, climate change is regarded as a major global challenge, and the de-carbonization of the energy sector requires a massive transformation that involves an increase of renewable shares in the energy mix and the incorporation of carbon capture and storage (CCS) processes. Given all this strong new momentum, what will the Norwegian waste-to-energy (WtE) look like in a decade? What threats and opportunities are foreseen? In an attempt to answer these questions, this study combines process-based life-cycle assessment with analysis of the overall energy and material balances, mathematical optimization and cost assessment in four scenarios: (1) the current situation of the Norwegian WtE sector, (2) the implications of the circular economy, (3) the addition of CCS on the current WtE system and (4) a landfill scenario. Except for climate change, the CCS scenario performs worse than the WtE scenario. The energy recovering scenarios perform better than the recycling scenario for (1) freshwater eutrophication and human toxicity potentials due to secondary waste streams and (2) ozone depletion potential due to the additional fossil fuel used in the recycling processes. The inclusion of the near-term climate forcers decreases the climate change impacts by 1% to 13% due to a net cooling mainly induced by NOx. Circular economy may actually give the WtE system the opportunity to strengthen and expand its role towards new or little developed value chains such as secondary raw materials production and valorization of new waste streams occurring in material recycling. © 2017 Elsevier B.V.</t>
  </si>
  <si>
    <t>10.1016/j.resconrec.2017.07.025</t>
  </si>
  <si>
    <t>Ripa M., Fiorentino G., Giani H., Clausen A., Ulgiati S.</t>
  </si>
  <si>
    <t>Refuse recovered biomass fuel from municipal solid waste. A life cycle assessment</t>
  </si>
  <si>
    <t>Applied Energy</t>
  </si>
  <si>
    <t>Waste disposal is a controversial issue in many European countries: concerns about potential health effects and land value loss as well as the fulfillment of the European Landfill Directive and Waste Framework Directive have significantly changed the way waste should be managed. An appropriate management of municipal solid waste (MSW) may allow a significant enhancement of efficiency in resources use, by recovering both energy and materials from waste, otherwise landfilled, thus replacing fossil fuels and virgin materials with renewable sources. Separation and recovery of the biodegradable fraction of municipal solid waste is encouraged as a mean to produce bioenergy. Therefore, if not source segregated, innovative waste refining technologies may provide potential solutions for separation of organic fraction and improved energy and materials recovery. This paper presents a comprehensive system study of a recently developed technology aimed to improve the MSW management in order to decrease the demand for new landfill space and, at the same time, contribute to the urban energy needs. As part of a wider Life Plus Project entitled MARSS (Material Advanced Recovery Sustainable Systems), funded by European Community in 2012, the environmental assessment of an innovative and enhanced mechanical and biological treatment (MBT) demo plant installed in Mertesdorf (Germany) was performed by means of the SimaPro 8.0.5 LCA software, utilizing ReCiPe (H) Midpoint method for the impact assessment. The plant under study is designed to concentrate the biodegradable part of MSW in the &lt;40 mm fraction, through a series of refining and recovery steps, to remove contaminants and obtain a suitable biomass fuel with a final marketable quality fulfilling the requirements for biomass power plants to generate urban decentralized production of heat and power (CHP). This study aims at understanding if and to what extent the MBT-MARSS plant is environmentally sound, by investigating environmental costs and benefits of replacing MSW landfilling and waste-to-energy disposal by means of boosted separation of biomass for energy generation in CHPs and other recoverable fractions (metals, plastic). Steps and/or components that can be further improved are also assessed. Sensitivity of impacts to assumptions regarding the source of replaced electricity was also tested. Results not only emphasize the novelty of a promising new technology, but also the extent of benefits that can be achieved depending on the actual power generation technique that is replaced by means of the energy recovered in the process. The quantitative evaluation of the MARSS technology shows that appropriate design and management of the MBT plant lead to substantial reduction of environmental impacts as well as material and energy resource savings, thus putting forward a technical solution suitable for those cities/countries where other solutions are still lacking or inappropriate or unfeasible. © 2016 Elsevier Ltd</t>
  </si>
  <si>
    <t>10.1016/j.apenergy.2016.05.058</t>
  </si>
  <si>
    <t>Svanström M., Heimersson S., Peters G., Harder R., I'Ons D., Finnson A., Olsson J.</t>
  </si>
  <si>
    <t>Life cycle assessment of sludge management with phosphorus utilisation and improved hygienisation in Sweden</t>
  </si>
  <si>
    <t>Water Science and Technology</t>
  </si>
  <si>
    <t>To provide input to sewage sludge management strategies that address expected new regulations in terms of hygienisation and phosphorus recovery in Sweden, an environmental life cycle assessment (LCA) was made. The LCA identified environmental hot spots for methods that may permit sludge or phosphorus from sludge to be applied on agricultural land. In particular, thermophilic digestion, pasteurisation, thermal hydrolysis, urea treatment and mono-incineration with phosphorus recovery were compared. In addition, a sludge management system involving drying of sludge before use in forestry was investigated. The results showed that some major impacts are related to large uncertainties, such as those related to emissions from sludge storage. It also showed that large gains can be achieved when products from the systems replace other products, in particular when biogas is used to replace natural gas in vehicles, but also when sludge is used in agriculture and forestry. In general, there are small differences between the sludge management methods. Retaining the sludge matrix to allow for its utilisation in agriculture may conflict with keeping emissions to air and water from the sludge matrix low. It is recommended that any sludge management option minimises emissions from sludge to air and water and that resources are recovered and used, in line with the principles of a circular economy. © IWA Publishing 2017.</t>
  </si>
  <si>
    <t>10.2166/wst.2017.073</t>
  </si>
  <si>
    <t>Soleimani M., Shahandashti M.</t>
  </si>
  <si>
    <t>Comparative process-based life-cycle assessment of bioconcrete and conventional concrete</t>
  </si>
  <si>
    <t>Journal of Engineering, Design and Technology</t>
  </si>
  <si>
    <t>Purpose: Bioconcrete is widely believed to be environmentally beneficial over conventional concrete. However, the process of bioconcrete production involves several steps, such as waste recovery and treatment, that potentially present significant environmental impacts. Existing life-cycle assessments of bioconcrete are limited in the inventory and impact analysis; therefore, they do not consider all the steps involved in concrete production and the corresponding impacts. The purpose of this study is to extensively study the cradle-to-gate environmental impacts of all the production stages of two most common bioconcrete types (i.e. sludge-based bioconcrete and cement kiln dust-rice husk ash (CKD-RHA) bioconcrete) as opposed to conventional concrete. Design/methodology/approach: A cradle-to-gate life-cycle assessment process model is implemented to systematically analyze and quantify the resources consumed and the environmental impacts caused by the production of bioconcrete as opposed to the production of conventional concrete. The impacts analyzed in this assessment include global warming potential, ozone depletion potential, eutrophication, acidification, ecotoxicity, smog, fossil fuel use, human toxicity, particulate air and water consumption. Findings: The results indicated that sludge-based bioconcrete had higher levels of global warming potential, eutrophication, acidification, ecotoxicity, fossil fuel use, human toxicity and particulate air than both conventional concrete and CKD-RHA bioconcrete. Originality/value: The contribution of this study to the state of knowledge is that it sheds light on the hidden impacts of bioconcrete. The contribution to the state of practice is that the results of this study inform the bioconcrete production designers about the production processes with the highest impact. © 2017, © Emerald Publishing Limited.</t>
  </si>
  <si>
    <t>10.1108/JEDT-04-2017-0033</t>
  </si>
  <si>
    <t>Corrado S., Ardente F., Sala S., Saouter E.</t>
  </si>
  <si>
    <t>Modelling of food loss within life cycle assessment: From current practice towards a systematisation</t>
  </si>
  <si>
    <t>Food loss is a major concern from both environmental and social point of view. Life Cycle Assessment (LCA) has been largely applied to quantify the environmental impact of food and to identify pros and cons of different options for optimisation of food systems management, including the recovery of potential waste occurring along the supply chain. However, within LCA case studies, there is still a general lack of proper accounting of food losses. A discrepancy both in food loss definition and in the approaches adopted to model the environmental burden of food loss has been observed. These aspects can lead to misleading and, sometimes, contrasting results, limiting the reliability of LCA as a decision support tool for assessing food production systems. This article aims, firstly, at providing a preliminary analysis on how the modelling of food loss has been conducted so far in LCA studies. Secondly, it suggests a definition for food loss to be adopted. Finally, the article investigates the consequence of using such definition and it proposes potential paths for the development of a common methodological framework to increase the robustness and comparability of the LCA studies. It discusses the strengths and weaknesses of the different approaches adopted to account for food loss along the food supply chain: primary production, transport and storage, food processing, distribution, consumption and end of life. It is also proposed to account separately between avoidable, possibly avoidable and unavoidable food loss by means of specific indicators. Finally, some recommendations for LCA practitioners are provided on how to deal with food loss in LCA studies focused on food products. The most relevant recommendations concern: i) the systematic accounting of food loss generated along the food supply chain; ii) the modelling of waste treatments according to the specific characteristics of food; iii) the sensitivity analysis on the modelling approaches adopted to model multi-functionality; and iv) the need of transparency in describing the modelling of food loss generation and management. © 2016 The Authors</t>
  </si>
  <si>
    <t>10.1016/j.jclepro.2016.06.050</t>
  </si>
  <si>
    <t>Baglio L., Fichera A., Russo G., Amara G., Lombardo E.</t>
  </si>
  <si>
    <t>Definition of price in circular raw materials in the disposal of hazardous industrial waste</t>
  </si>
  <si>
    <t>Lausselet C., Cherubini F., del Alamo Serrano G., Becidan M., Strømman A.H.</t>
  </si>
  <si>
    <t>Life-cycle assessment of a Waste-to-Energy plant in central Norway: Current situation and effects of changes in waste fraction composition</t>
  </si>
  <si>
    <t>Waste-to-Energy (WtE) plants constitute one of the most common waste management options to deal with municipal solid waste. WtE plants have the dual objective to reduce the amount of waste sent to landfills and simultaneously to produce useful energy (heat and/or power). Energy from WtE is gaining steadily increasing importance in the energy mix of several countries. Norway is no exception, as energy recovered from waste currently represents the main energy source of the Norwegian district heating system. Life-cycle assessments (LCA) of WtE systems in a Norwegian context are quasi-nonexistent, and this study assesses the environmental performance of a WtE plant located in central Norway by combining detailed LCA methodology with primary data from plant operations. Mass transfer coefficients and leaching coefficients are used to trace emissions over the various life-cycle stages from waste logistics to final disposal of the ashes. We consider different fractions of input waste (current waste mix, insertion of 10% car fluff, 5% clinical waste and 10% and 50% wood waste), and find a total contribution to Climate Change Impact Potential ranging from 265 to 637 g CO2 eq/kg of waste and 25 to 61 g CO2 eq/MJ of heat. The key drivers of the environmental performances of the WtE system being assessed are the carbon biogenic fraction and the lower heating value of the incoming waste, the direct emissions at the WtE plant, the leaching of the heavy metals at the landfill sites and to a lesser extent the use of consumables. We benchmark the environmental performances of our WtE systems against those of fossil energy systems, and we find better performance for the majority of environmental impact categories, including Climate Change Impact Potential, although some trade-offs exist (e.g. higher impacts on Human Toxicity Potential than natural gas, but lower than coal). Also, the insertion of challenging new waste fractions is demonstrated to be an option both to cope with the excess capacity of the Norwegian WtE sector and to reach Norway's ambitious political goals for environmentally friendly energy systems. © 2016 Elsevier Ltd</t>
  </si>
  <si>
    <t>10.1016/j.wasman.2016.09.014</t>
  </si>
  <si>
    <t>Morgan-Sagastume F., Heimersson S., Laera G., Werker A., Svanström M.</t>
  </si>
  <si>
    <t>Techno-environmental assessment of integrating polyhydroxyalkanoate (PHA) production with services of municipal wastewater treatment</t>
  </si>
  <si>
    <t>In this paper, the potential impacts in the techno-environmental performance of a municipal wastewater treatment plant with integrated mixed-microbial-culture polyhydroxyalkanoate (PHA) production are presented for the first time. A life cycle assessment was conducted based on mass and energy balances. The techno-environmental performance was evaluated for five wastewater treatment configurations: a reference case and four alternative processes producing PHA-rich biomass using influent municipal wastewater as the only organic carbon source. The integration of PHA-rich biomass production into a municipal wastewater treatment plant with sludge digestion sustains the overall conversion yield for total products of biogas and PHA-rich biomass (around 0.26 gCOD products per influent gCOD treated). PHA production integration has the potential to improve the overall environmental performance with respect to the reference case. Even when no benefits were accounted for substitutions related to the biogas and PHA-rich biomass, similar or improved environmental performances were estimated for all four alternatives for global warming potential, acidification potential, terrestrial eutrophication potential, and photo-oxidant formation potential. When benefits were accounted from substitutions of electricity and heat co-generated from biogas and of PHA-rich biomass by pure-culture PHA-rich biomass from sugar fermentation, gains were even higher due to the diversion of carbon from biogas to PHA-rich biomass. Freshwater and marine eutrophication potentials were dependent on effluent specifications. Case-by-case process configurations influence the mass and energy balance and trade-offs of process integration. The production and export of PHA-rich biomass decreased the aeration requirements for COD and nitrogen removal; however, increased demands for heat, power and chemicals were incurred for the generation of volatile fatty acids from primary solids fermentation. The choice of nitrogen-removal approach (nitrification-denitrification vs. anammox) also impacted energy consumption. Using influent wastewater as the sole carbon supply, the energy balance and PHA production were sensitive to the efficiency of primary treatment and available flux of volatile fatty acids into PHA production. Other regional inputs of organic residuals may improve carbon recovery in the treatment facility. The improved environmental performance of the treatment configurations motivates the idea that individual municipal wastewater treatment plants may become suppliers of renewable raw materials of higher value than that of biogas and/or energy and heat today. © 2016 Elsevier Ltd</t>
  </si>
  <si>
    <t>10.1016/j.jclepro.2016.08.008</t>
  </si>
  <si>
    <t>Thompson K.A., Shimabuku K.K., Kearns J.P., Knappe D.R.U., Summers R.S., Cook S.M.</t>
  </si>
  <si>
    <t>Environmental Comparison of Biochar and Activated Carbon for Tertiary Wastewater Treatment</t>
  </si>
  <si>
    <t>Environmental Science and Technology</t>
  </si>
  <si>
    <t>Micropollutants in wastewater present environmental and human health challenges. Powdered activated carbon (PAC) can effectively remove organic micropollutants, but PAC production is energy intensive and expensive. Biochar adsorbents can cost less and sequester carbon; however, net benefits depend on biochar production conditions and treatment capabilities. Here, life cycle assessment was used to compare 10 environmental impacts from the production and use of wood biochar, biosolids biochar, and coal-derived PAC to remove sulfamethoxazole from wastewater. Moderate capacity wood biochar had environmental benefits in four categories (smog, global warming, respiratory effects, noncarcinogenics) linked to energy recovery and carbon sequestration, and environmental impacts worse than PAC in two categories (eutrophication, carcinogenics). Low capacity wood biochar had even larger benefits for global warming, respiratory effects, and noncarcinogenics, but exhibited worse impacts than PAC in five categories due to larger biochar dose requirements to reach the treatment objective. Biosolids biochar had the worst relative environmental performance due to energy use for biosolids drying and the need for supplemental adsorbent. Overall, moderate capacity wood biochar is an environmentally superior alternative to coal-based PAC for micropollutant removal from wastewater, and its use can offset a wastewater facility's carbon footprint. © 2016 American Chemical Society.</t>
  </si>
  <si>
    <t>10.1021/acs.est.6b03239</t>
  </si>
  <si>
    <t>Holloway R.W., Miller-Robbie L., Patel M., Stokes J.R., Munakata-Marr J., Dadakis J., Cath T.Y.</t>
  </si>
  <si>
    <t>Life-cycle assessment of two potable water reuse technologies: MF/RO/UV-AOP treatment and hybrid osmotic membrane bioreactors</t>
  </si>
  <si>
    <t>Journal of Membrane Science</t>
  </si>
  <si>
    <t>A life cycle assessment tool and methodology were used to study two potable reuse treatment schemes: a full-advanced treatment (FAT) approach and a hybrid ultrafiltration osmotic membrane bioreactor (UFO-MBR). FAT combines conventional wastewater treatment followed by low-pressure membrane filtration, reverse osmosis (RO), and ultraviolet advanced oxidation processes (UV-AOP). The UFO-MBR couples biological treatment processes with forward osmosis (FO) membranes and ultrafiltration (UF) membranes in one integrated system. RO is coupled with FO in the UFO-MBR process to produce ultra-pure water and a reconcentrated draw solution (DS) for reuse in the FO process. Construction material, energy demand, and chemical use data were collected and calculated to determine the energy use and a subset of environmental impacts of each system. Results from the LCA illustrate that the energy use and environmental impacts of FAT are lower than those of UFO-MBR treatment. The higher impacts of UFO-MBR treatment were associated with the required large area of the FO membrane and high RO energy use. UFO-MBR treatment was further assessed using higher permeability FO membranes and RO energy recovery. Following simulation of process optimization, the environmental impacts of UFO-MBR were brought much closer to those of FAT. © 2016 Elsevier B.V.</t>
  </si>
  <si>
    <t>10.1016/j.memsci.2016.01.045</t>
  </si>
  <si>
    <t>Suárez S., Roca X., Gasso S.</t>
  </si>
  <si>
    <t>Product-specific life cycle assessment of recycled gypsum as a replacement for natural gypsum in ordinary Portland cement: Application to the Spanish context</t>
  </si>
  <si>
    <t>The construction industry consumes large quantities of natural resources and simultaneously generates a considerable amount of construction and demolition waste (CDW). This includes gypsum waste (GW), which must be managed correctly. Besides, the cement manufacturing process, which is part of the construction industry, has a high environmental impact. Therefore, the aim of this study was to recover GW and use it in the manufacture of ordinary Portland cement (OPC), to improve waste management and minimize environmental impacts. To achieve this, we evaluated and compared the environmental impacts of the gypsum production process (primary and secondary [recycling] production) and the environmental impact of the use of recycled gypsum (RG) in the production of OPC. We used the methodology of life cycle assessment, and selected the IMPACT 2002+ as impact assessment method. Local data were used wherever possible to ensure that the life cycle inventory (LCI) was representative of Spain. The data were primarily sourced from interviews with organizations and building materials companies in Spain, and visits to CDW waste recycling plants in Catalonia. Data from primary sources were completed and/or compared with the Ecoinvent v2.0 database and updated with Spanish data where possible. The results of this study confirm that RG had environmental benefits in all the environmental categories evaluated when the GW was transported to a recycling plant at a distance equal to or less than 30 km. The study shows that the process of recycling gypsum consumes less than 65% of the energy needed to obtain natural gypsum (NG), and emits less than 65% of the greenhouse gases produced in the process of obtaining NG. Greater savings of 35% were observed in the categories of carcinogenic effects, ozone depletion and land occupation, even when gypsum waste was transported to a recycling plant at a distance of 50 km. In addition, we found that the environmental impact on the evaluated categories was slightly lower when RG was used instead of NG in the production of OPC. It was assumed that the distance from the site of production of gypsum to the cement plant was the same. © 2016 Elsevier Ltd.</t>
  </si>
  <si>
    <t>10.1016/j.jclepro.2016.01.044</t>
  </si>
  <si>
    <t>Kulczycka J., Kowalski Z., Smol M., Wirth H.</t>
  </si>
  <si>
    <t>Evaluation of the recovery of Rare Earth Elements (REE) from phosphogypsum waste - Case study of the WIZÓW Chemical Plant (Poland)</t>
  </si>
  <si>
    <t>More than 5 million tons of apatite phosphogypsum, a waste derived from the production of phosphoric acid, have been tipped on the waste tip of the Wizów Chemical Plant (Poland). This waste contains Rare Earth Elements (REE) which are on the list of 'critical' raw materials in the EU and other countries. This paper presents an evaluation of the industrial waste management solutions in the Wizów plant. Technology has been developed that enables one to eliminate the landfilling of the phosphogypsum by converting the waste into commercial products: Anhydrite and REE concentrates (wasteless technology). In this study, the impacts of landfilling (1st variant) and the implementation of improvement - REE recovery (2nd variant) were explored taking into account both economic and environmental aspects. The two variants of waste management in Wizów were assessed using the Life Cycle Assessment (LCA) method. The functional unit was 1 Mg of waste. Analyses were performed using the generic data ('input' and 'output') from the existing plant and from a technological plan proposed for REE recovery. The identification of factors affecting the environment was the basis for determining the environmental and developmental target and the basis for exploring modified technological solutions. The Eco-Indicator 99 (EI′99) method was applied. The evaluation of economic efficiency using the LCNPV method was based on calculations of technological plans, cost estimates and the market prices of raw materials. For validation, the results of exergy assessment were also proposed. The results of the analyses carried out using EI′99 indicate that disposal of waste has much less impact on the environment (Pt 4.58) than the proposed technology for processing it (Pt 8.28), even though in the new technology one takes into account the potential beneficial environmental impacts associated with the new materials: REE concentrates and anhydrite. The technology developed requires significant investment, but it can provide additional raw materials due to the possibility of REE recovery. There are considerable ecological benefits for plants generating phosphogypsum waste since the utilisation of all current production wastes would end phosphogypsum storage and turn the manufacturing process for extracting phosphoric acid into a low-waste production process, which is consistent with the targets of a circular economy. Moreover, the technology proposed in this paper should help to incentivise the global recovery of REE and facilitate the launching of new production activities due to the possibility of its application in other plants generating a large amount of phosphogypsum waste. © 2015 Elsevier Ltd. All rights reserved.</t>
  </si>
  <si>
    <t>10.1016/j.jclepro.2015.11.039</t>
  </si>
  <si>
    <t>Sturtewagen L., De Soete W., Dewulf J., Lachat C., Lauryssen S., Heirman B., Rossi F., Schaubroeck T.</t>
  </si>
  <si>
    <t>Resource use profile and nutritional value assessment of a typical Belgian meal, catered or home cooked, with pork or Quorn™ as protein source</t>
  </si>
  <si>
    <t>The nutritional value of food and its environmental impact have received considerable attention, however an assessment of environmental sustainability of catered meals is lacking. We therefore assessed the nutritional value and resource consumption of a specific catered meal, pork tenderloin with potato croquettes, carrots and mushroom sauce ('Canteen Pork'). The outcomes are compared with that of an identical meal cooked at home ('Home'), for which 'Low' and 'High' scoring hypothetical alternatives were defined (e.g. whether or not frying oil as a waste product was reprocessed or recycled), as well as with that of a vegetarian alternative: Quorn™. The resource consumption impact is assessed from cradle-to-disposal, expressed as the Cumulative Exergy Extraction from the Natural Environment (CEENE). Exergy is the amount of useful energy. The CEENE approach accounts for all resource types and is unique since it considers the deprived natural net primary production (expressed in exergy) as the impact for human land occupation, highly relevant for crop and thus food production. The food production, processing and packaging stage accounts for the largest amount of resource consumption compared to food preparation and waste management. The 'Home Pork High' scenario has the highest resource consumption at 83 MJex meal-1. 'Home Pork Low', 'Home Quorn™ High', 'Canteen Pork', 'Home Quorn™ Low' and 'Canteen Quorn' have a 15, 18, 26, 32 and 40% lower resource consumption compared to 'Home Pork High', respectively. For all scenarios, biomass resources contribute 52-64% of the total CEENE, mainly through land occupation. The nutritional analysis, via nutritional density scoring (the higher the better), resulted in a score of 18.1 and 31.2 for the 'Home Quorn Low' and 'High', 10.4 and 23.4 for the 'Home Pork High' and 'Low' scenario and 17.0 and 27.3 for the 'Canteen Pork' and 'Canteen Quorn™', respectively. To conclude, the vegetarian meal scores best on both attributes, however, this effect diminishes considerably if one considers outcomes per energy or protein amount. With regards to catered vs home cooked meals, resource consumption is lower in canteen prepared meals than in the case of the home-cooked meal. However, the nutritional value can be lower or higher depending on consumer behaviour, namely the extent of the use, type and application of butter is key in altering this result. © 2015 Elsevier Ltd. All rights reserved.</t>
  </si>
  <si>
    <t>10.1016/j.jclepro.2015.09.006</t>
  </si>
  <si>
    <t>Choe J.K., Bergquist A.M., Jeong S., Guest J.S., Werth C.J., Strathmann T.J.</t>
  </si>
  <si>
    <t>Performance and life cycle environmental benefits of recycling spent ion exchange brines by catalytic treatment of nitrate</t>
  </si>
  <si>
    <t>Water Research</t>
  </si>
  <si>
    <t>Salt used to make brines for regeneration of ion exchange (IX) resins is the dominant economic and environmental liability of IX treatment systems for nitrate-contaminated drinking water sources. To reduce salt usage, the applicability and environmental benefits of using a catalytic reduction technology to treat nitrate in spent IX brines and enable their reuse for IX resin regeneration were evaluated. Hybrid IX/catalyst systems were designed and life cycle assessment of process consumables are used to set performance targets for the catalyst reactor. Nitrate reduction was measured in a typical spent brine (i.e., 5000mg/L NO3- and 70,000mg/L NaCl) using bimetallic Pd-In hydrogenation catalysts with variable Pd (0.2-2.5wt%) and In (0.0125-0.25wt%) loadings on pelletized activated carbon support (Pd-In/C). The highest activity of 50mgNO3-/(min-gPd) was obtained with a 0.5wt%Pd-0.1wt%In/C catalyst. Catalyst longevity was demonstrated by observing no decrease in catalyst activity over more than 60 days in a packed-bed reactor. Based on catalyst activity measured in batch and packed-bed reactors, environmental impacts of hybrid IX/catalyst systems were evaluated for both sequencing-batch and continuous-flow packed-bed reactor designs and environmental impacts of the sequencing-batch hybrid system were found to be 38-81% of those of conventional IX. Major environmental impact contributors other than salt consumption include Pd metal, hydrogen (electron donor), and carbon dioxide (pH buffer). Sensitivity of environmental impacts of the sequencing-batch hybrid reactor system to sulfate and bicarbonate anions indicate the hybrid system is more sustainable than conventional IX when influent water contains &amp;lt;80mg/L sulfate (at any bicarbonate level up to 100mg/L) or &amp;lt;20mg/L bicarbonate (at any sulfate level up to 100mg/L) assuming 15 brine reuse cycles. The study showed that hybrid IX/catalyst reactor systems have potential to reduce resource consumption and improve environmental impacts associated with treating nitrate-contaminated water sources. © 2015 Elsevier Ltd.</t>
  </si>
  <si>
    <t>10.1016/j.watres.2015.05.007</t>
  </si>
  <si>
    <t>Astrup T.F., Tonini D., Turconi R., Boldrin A.</t>
  </si>
  <si>
    <t>Life cycle assessment of thermal Waste-to-Energy technologies: Review and recommendations</t>
  </si>
  <si>
    <t>Life cycle assessment (LCA) has been used extensively within the recent decade to evaluate the environmental performance of thermal Waste-to-Energy (WtE) technologies: incineration, co-combustion, pyrolysis and gasification. A critical review was carried out involving 250 individual case-studies published in 136 peer-reviewed journal articles within 1995 and 2013. The studies were evaluated with respect to critical aspects such as: (i) goal and scope definitions (e.g. functional units, system boundaries, temporal and geographic scopes), (ii) detailed technology parameters (e.g. related to waste composition, technology, gas cleaning, energy recovery, residue management, and inventory data), and (iii) modeling principles (e.g. energy/mass calculation principles, energy substitution, inclusion of capital goods and uncertainty evaluation). Very few of the published studies provided full and transparent descriptions of all these aspects, in many cases preventing an evaluation of the validity of results, and limiting applicability of data and results in other contexts. The review clearly suggests that the quality of LCA studies of WtE technologies and systems including energy recovery can be significantly improved. Based on the review, a detailed overview of assumptions and modeling choices in existing literature is provided in conjunction with practical recommendations for state-of-the-art LCA of Waste-to-Energy. © 2014 Elsevier Ltd.</t>
  </si>
  <si>
    <t>10.1016/j.wasman.2014.06.011</t>
  </si>
  <si>
    <t>Toniolo S., Mazzi A., Garato V.G., Aguiari F., Scipioni A.</t>
  </si>
  <si>
    <t>Assessing the "design paradox" with life cycle assessment: A case study of a municipal solid waste incineration plant</t>
  </si>
  <si>
    <t>One of the most important processes in an integrated waste management system is incineration, which, among the different waste management disposal options still remains a critical waste treatment system. New dynamics and approaches have to be developed to embrace such a wide and complex topic, and better knowledge and assessment of incineration are strategically significant to define future environmental scenarios. Life cycle assessment (LCA), as a tool to optimise process-operating conditions and to support decision-making process, is often applied to investigate processes under design in various sectors, since choices made in the development phases can affect the future environmental profile. However, even if the greatest opportunity to improve a process from an environmental perspective is during the design phase, at the same time the knowledge is limited, in accordance with the so-called "design paradox". Thus, in this context, this study used LCA methodology to quantitatively assess the extent to which the environmental impact of an incineration line reflects the environmental burdens perceived during the design phase. A comparative LCA was conducted at the design phase and under operating conditions at an Italian municipal solid waste incineration plant. The outcomes of the study indicated that for almost all of the categories analysed, the impacts associated with the process under design overestimated the impacts associated with the operating process, with the exception of climate change and water depletion. The results suggested that after the conduction of an LCA at the design phase of a process, an LCA of the operative conditions should be carried out to verify how much the over- or under-estimations affected the results. © 2014 Elsevier B.V.</t>
  </si>
  <si>
    <t>10.1016/j.resconrec.2014.08.001</t>
  </si>
  <si>
    <t>Ferreira S., Cabral M., da Cruz N.F., Simões P., Marques R.C.</t>
  </si>
  <si>
    <t>Life cycle assessment of a packaging waste recycling system in Portugal</t>
  </si>
  <si>
    <t>Life Cycle Assessment (LCA) has been used to assess the environmental impacts associated with an activity or product life cycle. It has also been applied to assess the environmental performance related to waste management activities. This study analyses the packaging waste management system of a local public authority in Portugal. The operations of selective and refuse collection, sorting, recycling, landfilling and incineration of packaging waste were considered. The packaging waste management system in operation in 2010, which we called "Baseline" scenario, was compared with two hypothetical scenarios where all the packaging waste that was selectively collected in 2010 would undergo the refuse collection system and would be sent directly to incineration (called "Incineration" scenario) or to landfill ("Landfill" scenario). Overall, the results show that the "Baseline" scenario is more environmentally sound than the hypothetical scenarios. © 2014 Elsevier Ltd.</t>
  </si>
  <si>
    <t>10.1016/j.wasman.2014.05.007</t>
  </si>
  <si>
    <t>Zhang P., Chang C.-C., Wang R., Zhang S.</t>
  </si>
  <si>
    <t>Agricultural waste</t>
  </si>
  <si>
    <t>A large amount of agricultural waste was generated all over the world, which could cost many problems such as environment pollution, GHG (greenhouse gas) emission, and serious disease. A review of the literature published in 2013 on topics relating to agricultural waste issues is presented, and about 180 papers were selected. The main treatment methods of agricultural waste can be biodegradation, composing, digestion, and hydrolysis. Researchers paid more attention on the waste reuse, focusing on t he environmental friendly utilization such as producing of biofuel, construction material, active carbon, adsorbent etc. Moreover, life cycle assessment (LCA) has been applied to evaluate the economic and environmental impact widely. This review is divided into the following sections: Waste Characterization, reuse, treatment, and management. Copyright © 2014 Water Environment Federation.</t>
  </si>
  <si>
    <t>10.2175/106143014X14031280667930</t>
  </si>
  <si>
    <t>Galgani P., van der Voet E., Korevaar G.</t>
  </si>
  <si>
    <t>Composting, anaerobic digestion and biochar production in Ghana. Environmental-economic assessment in the context of voluntary carbon markets</t>
  </si>
  <si>
    <t>In some areas of Sub-Saharan Africa appropriate organic waste management technology could address development issues such as soil degradation, unemployment and energy scarcity, while at the same time reducing emissions of greenhouse gases. This paper investigates the role that carbon markets could have in facilitating the implementation of composting, anaerobic digestion and biochar production, in the city of Tamale, in the North of Ghana. Through a life cycle assessment of implementation scenarios for low-tech, small scale variants of the above mentioned three technologies, the potential contribution they could give to climate change mitigation was assessed. Furthermore an economic assessment was carried out to study their viability and the impact thereon of accessing carbon markets. It was found that substantial climate benefits can be achieved by avoiding landfilling of organic waste, producing electricity and substituting the use of chemical fertilizer. Biochar production could result in a net carbon sequestration. These technologies were however found not to be economically viable without external subsidies, and access to carbon markets at the considered carbon price of 7. EUR/ton of carbon would not change the situation significantly. Carbon markets could help the realization of the considered composting and anaerobic digestion systems only if the carbon price will rise above 75-84. EUR/t of carbon (respectively for anaerobic digestion and composting). Biochar production could achieve large climate benefits and, if approved as a land based climate mitigation mechanism in carbon markets, it would become economically viable at the lower carbon price of 30. EUR/t of carbon. © 2014 Elsevier Ltd.</t>
  </si>
  <si>
    <t>10.1016/j.wasman.2014.07.027</t>
  </si>
  <si>
    <t>Martinez-Hernandez E., Martinez-Herrera J., Campbell G.M., Sadhukhan J.</t>
  </si>
  <si>
    <t>Process integration, energy and GHG emission analyses of Jatropha-based biorefinery systems</t>
  </si>
  <si>
    <t>Biomass Conversion and Biorefinery</t>
  </si>
  <si>
    <t>Driven by the need to develop a wide variety of products with low environmental impact, biorefineries need to emerge as highly integrated facilities. This becomes effective when overall mass and energy integration through a centralised utility system design is undertaken. An approach combining process integration, energy and greenhouse gas (GHG) emission analyses is shown in this paper for Jatropha biorefinery design, primarily producing biodiesel using oil-based heterogeneously catalysed transesterification or green diesel using hydrotreatment. These processes are coupled with gasification of husk to produce syngas. Syngas is converted into end products, heat, power and methanol in the biodiesel case or hydrogen in the green diesel case. Anaerobic digestion of Jatropha by-products such as fruit shell, cake and/or glycerol has been considered to produce biogas for power generation. Combustion of fruit shell and cake is considered to provide heat. Heat recovery within biodiesel or green diesel production and the design of the utility (heat and power) system are also shown. The biorefinery systems wherein cake supplies heat for oil extraction and seed drying while fruit shells and glycerol provide power generation via anaerobic digestion into biogas achieve energy efficiency of 53 % in the biodiesel system and 57 % in the green diesel system. These values are based on high heating values (HHV) of Jatropha feedstocks, HHV of the corresponding products and excess power generated. Results showed that both systems exhibit an energy yield per unit of land of 83 GJ ha-1. The global warming potential from GHG emissions of the net energy produced (i.e. after covering energy requirements by the biorefinery systems) was 29 g CO2-eq MJ-1, before accounting credits from displacement of fossil-based energy by bioenergy exported from the biorefineries. Using a systematic integration approach for utilisation of whole Jatropha fruit, it is shown that global warming potential and fossil primary energy use can be reduced significantly if the integrated process schemes combined with optimised cultivation and process parameters are adopted in Jatropha-based biorefineries. © 2013 Springer-Verlag Berlin Heidelberg.</t>
  </si>
  <si>
    <t>10.1007/s13399-013-0105-3</t>
  </si>
  <si>
    <t>Ye S.Y., Bounaceur A., Soudais Y., Barna R.</t>
  </si>
  <si>
    <t>Parameter optimization of the steam thermolysis: A process to recover carbon fibers from polymer-matrix composites</t>
  </si>
  <si>
    <t>Waste and Biomass Valorization</t>
  </si>
  <si>
    <t>Life cycle assessment has confirmed the effectiveness of carbon fiber reinforced polymer-matrix composite (CFRP) materials' application in CO 2 reduction as well as in weight reduction (JCMA in 2008). Thanks to these strong and ultimate lightweight structure materials, burdens imposed by vehicles on environment nowadays could be significantly relieved. However, speedy manufacturing and recycle technology have to be established to apply to mass-production of automobiles using CFRP components. It is estimated that 3,000 t of CFRP scrap being generated annually in Europe and the USA. Some 6,000-8,000 commercial planes are expected to reach end-of-life dismantlement by 2030 (McConnell in Reinf Plast 54(2):33-37, 2010). Historically, CFRP waste has been disposed of in landfills. Since 2004, most European countries have banned the landfill disposal of CFRP waste. Future EU regulations will be imposed on the recycling of end-of-life aircraft along the same lines as those for scrapped vehicles. Besides, high cost of the carbon fibers is likely to be one of the strongest drivers for recycling of CFRP waste if an economic and environmentally friendly technology can be developed to provide a potential sustainable resource of reusable fibers. Numerous recycling approaches have been proposed and investigated: microwave treatment (Lester et al. in Mater Res Bull 39(10):1549-1556, 2004), vacuum pyrolysis (Cunliffe et al. in J Anal Appl Pyrol 70(2):315-338, 2003), chemical solvolysis (Piñero-Hernanz et al. in J Supercrit Fluids 46(1):83-92, 2008; Goto in J Supercrit Fluids 47(3):500-507, 2009), as well as hydro-thermolysis (Piñero-Hernanz et al. in Compos A 39(3):454-461, 2008). Steam thermolysis, a combination of vacuum pyrolysis and mild gasification, has been studied in our laboratory. The process takes place under medium temperatures (until 600 °C) and atmospheric pressure. By using superheated steam as a soft oxidant, the polymer matrix can be converted into lower molecular weight hydrocarbons, CO and CO2 without seriously reducing the mechanical properties of the carbon fiber reinforcement. The steam-thermolysis has been studied and confirmed efficient in treating epoxy based CFRP materials at bench scale. In order to optimize the process, an experimental design has been carried out by using Taguchi method at semi-industrial scale. Initially, an orthogonal array testing was applied to determine the potential influence of the operational parameters on the decomposition rate of the polymer matrix as wall as on the mechanical property of the reclaimed carbon fibers. Three operational parameters at two levels each (target temperature, isothermal dwell time and steam flow-rate) were identified and tested. During the test, some 100 g epoxy based CFRP scrap samples were loaded into a thermal reactor preheated till desired temperature. The steam is flushed with a flow of nitrogen throughout the test to avoid oxidative side reactions. Additional tests were also conducted to complete and validate the results. © 2013 Springer Science+Business Media Dordrecht.</t>
  </si>
  <si>
    <t>10.1007/s12649-013-9220-4</t>
  </si>
  <si>
    <t>Guo M., Stuckey D.C., Murphy R.J.</t>
  </si>
  <si>
    <t>End-of-life of starch-polyvinyl alcohol biopolymers</t>
  </si>
  <si>
    <t>This study presents a life cycle assessment (LCA) model comparing the waste management options for starch-polyvinyl alcohol (PVOH) biopolymers including landfill, anaerobic digestion (AD), industrial composting and home composting. The ranking of biological treatment routes for starch-PVOH biopolymer wastes depended on their chemical compositions. AD represents the optimum choice for starch-PVOH biopolymer containing N and S elements in global warming potential (GWP100), acidification and eutrophication but not on the remaining impact categories, where home composting was shown to be a better option due to its low energy and resource inputs. For those starch-PVOH biopolymers with zero N and S contents home composting delivered the best environmental performance amongst biological treatment routes in most impact categories (except for GWP100). The landfill scenario performed generally well due largely to the 100-year time horizon and efficient energy recovery system modeled but this good performance is highly sensitive to assumptions adopted in landfill model. © 2012 Elsevier Ltd.</t>
  </si>
  <si>
    <t>10.1016/j.biortech.2012.09.093</t>
  </si>
  <si>
    <t>Rochat D., Binder C.R., Diaz J., Jolliet O.</t>
  </si>
  <si>
    <t>Combining material flow analysis, life cycle assessment, and multiattribute utility theory: Assessment of end-of-life scenarios for polyethylene terephthalate in Tunja, Colombia Rochat et al. Combining MFA, LCA, and MAUT</t>
  </si>
  <si>
    <t>Summary: Three assessment methods, material flow analysis (MFA), life cycle analysis (LCA), and multiattribute utility theory (MAUT) are systematically combined for supporting the choice of best end-of-life scenarios for polyethylene terephthalate (PET) waste in a municipality of a developing country. MFA analyzes the material and energy balance of a firm, a region, or a nation, identifying the most relevant processes; LCA evaluates multiple environmental impacts of a product or a service from cradle to grave; and MAUT allows for inclusion of other aspects along with the ecological ones in the assessment. We first systematically coupled MFA and LCA by defining "the service offered by the total PET used during one year in the region" as the functional unit. Inventory and impacts were calculated by multiplying MFA flows with LCA impacts per kilogram. We used MAUT to include social and economic aspects in the assessment. To integrate the subjective point of view of stakeholders in the MAUT, we normalized the environmental, social, and economic variables with respect to the magnitude of overall impacts or benefits in the country. The results show large benefits for recycling scenarios from all points of view and also provide information about waste treatment optimization. The combination of the three assessment methods offers a powerful integrative assessment of impacts and benefits. Further research should focus on data collection methods to easily determine relevant material flows. LCA impact factors specific to Colombia should be developed, as well as more reliable social indicators. © 2013 by Yale University.</t>
  </si>
  <si>
    <t>10.1111/jiec.12025</t>
  </si>
  <si>
    <t>James K.</t>
  </si>
  <si>
    <t>An investigation of the relationship between recycling paper and card and greenhouse gas emissions from land use change</t>
  </si>
  <si>
    <t>In life cycle assessment (LCA) of paper products, it is common to either assume that the carbon impacts of forestry are neutral (i.e. no net emissions) or to credit harvested wood products as a carbon store. When comparing virgin and recycled materials, this means that forest carbon flows are either shown as nil or a net sequestration credit. However, harvested wood products typically account for less than half of the carbon stored in a forest, with additional stores in below ground biomass, deadwood, litter and soils. Each of these stores may be affected by changes in demand for virgin pulp and paper. In this study the countries likely to provide pulp displaced by moving to recyclate, or used when switching from recyclate were identified for both the UK and China (the largest export market for UK-derived recyclate). Changes in forest carbon stores in each country were then assessed and attributed to the extraction of a unit of timber in each country where demand for pulp and paper was identified as a driver for change. The analysis shows that when switching from virgin to recycled content within the UK and China, no additional biogenic CO 2 emissions are avoided with the exception of Canadian pulp, where the data suggests that forests are being degraded, with associated carbon losses. When switching from recycled to virgin content, net biogenic CO 2 emissions are seen from most relevant countries. In the example of newsprint, this is equivalent to 2-23 tonnes CO 2 per tonne of newsprint. The exceptions to this are Chile and Russia, where demand for virgin fibre does not appear to be associated with deforestation. Despite limitations, the research highlights that biogenic carbon is a significant issue which may dominate the outcome of LCAs assessing the climate change impact of switching between virgin and recycled pulp. © 2012 Elsevier B.V. All rights reserved.</t>
  </si>
  <si>
    <t>10.1016/j.resconrec.2012.07.003</t>
  </si>
  <si>
    <t>Rostkowski K.H., Criddle C.S., Lepech M.D.</t>
  </si>
  <si>
    <t>Cradle-to-gate life cycle assessment for a cradle-to-cradle cycle: Biogas-to-bioplastic (and back)</t>
  </si>
  <si>
    <t>At present, most synthetic organic materials are produced from fossil carbon feedstock that is regenerated over time scales of millions of years. Biobased alternatives can be rapidly renewed in cradle-to-cradle cycles (1-10 years). Such materials extend landfill life and decrease undesirable impacts due to material persistence. This work develops a LCA for synthesis of polyhydroxybutyrate (PHB) from methane with subsequent biodegradation of PHB back to biogas (40-70% methane, 30-60% carbon dioxide). The parameters for this cradle-to-cradle cycle for PHB production are developed and used as the basis for a cradle-to-gate LCA. PHB production from biogas methane is shown to be preferable to its production from cultivated feedstock due to the energy and land required for the feedstock cultivation and fermentation. For the PHB-methane cycle, the major challenges are PHB recovery and demands for energy. Some or all of the energy requirements can be satisfied using renewable energy, such as a portion of the collected biogas methane. Oxidation of 18-26% of the methane in a biogas stream can meet the energy demands for aeration and agitation, and recovery of PHB synthesized from the remaining 74-82%. Effective coupling of waste-to-energy technologies could thus conceivably enable PHB production without imported carbon and energy. © 2012 American Chemical Society.</t>
  </si>
  <si>
    <t>10.1021/es204541w</t>
  </si>
  <si>
    <t>Fantin V., Buttol P., Pergreffi R., Masoni P.</t>
  </si>
  <si>
    <t>Life cycle assessment of Italian high quality milk production. A comparison with an EPD study</t>
  </si>
  <si>
    <t>An LCA study on the production of an Italian brand of high quality milk (bottled in 1 l Tetra Top ®) was carried out in compliance with the Product Category Rules for milk of the International EPD ® System. The results were compared with the registered environmental product declaration (EPD) of another brand of milk. The most relevant source of differences between the two studies is the choice of different system models, mainly due to lack of detailed instructions in PCR, especially for: fertilizers field emissions and choice of the models for their estimation; inclusion of the complementary fodder production; waste management. The results of this analysis were used to participate in the open consultation of the PCR revised version and to highlight the importance of including more detailed instructions. After the publication of the updated version of the PCR, the LCA study was revised for the part of the inventory concerning methane emissions from cattle and emissions due to manure management and spreading. The impact assessment results show that raw milk production at farms is the most critical life cycle phase, mainly because of: CH 4 from enteric fermentation, CO 2 from diesel consumption, and N 2O and NH 3 airborne emissions as well as NO3- waterborne emissions coming from manure management and fertilizers use. Therefore, reductions of the environmental impacts can be mainly obtained at farms, with, for example, the selection of a diet for reducing enteric emissions, the introduction of energy recovery from anaerobic digestion of manure, the optimisation of the use of fertilizers adopting precision farming techniques. The results are within the literature range of values, though not fully comparable because of the existing differences in assumptions and modelling choices. Recommendations for improving the comparability of LCA in the food sectors are outlined. © 2011 Elsevier Ltd. All rights reserved.</t>
  </si>
  <si>
    <t>10.1016/j.jclepro.2011.10.017</t>
  </si>
  <si>
    <t>Cellura M., Ardente F., Longo S.</t>
  </si>
  <si>
    <t>From the LCA of food products to the environmental assessment of protected crops districts: A case-study in the south of Italy</t>
  </si>
  <si>
    <t>In the present study, Life Cycle Assessment (LCA) methodology was applied to evaluate the energy consumption and environmental burdens associated with the production of protected crops in an agricultural district in the Mediterranean region. In this study, LCA was used as a 'support tool', to address local policies for sustainable production and consumption patterns, and to create a 'knowledge base' for environmental assessment of an extended agricultural production area. The proposed approach combines organisation-specific tools, such as Environmental Management Systems and Environmental Product Declarations, with the environmental management of the district. Questionnaires were distributed to producers to determine the life cycle of different protected crops (tomatoes, cherry tomatoes, peppers, melons and zucchinis), and obtain information on greenhouse usage (e.g. tunnel vs. pavilion). Ecoprofiles of products in the district were also estimated, to identify supply chain elements with the highest impact in terms of global energy requirements, greenhouse gas emissions, eutrophication, water consumption and waste production. These results of this study enable selection of the 'best practices' and ecodesign solutions, to reduce the environmental impact of these products. Finally, sensitivity analysis of key LCA issues was performed, to assess the variability associated with different parameters: vegetable production; water usage; fertiliser and pesticide usage; shared greenhouse use; substitution of plastics coverings; and waste recycling. © 2011 Elsevier Ltd.</t>
  </si>
  <si>
    <t>10.1016/j.jenvman.2011.08.019</t>
  </si>
  <si>
    <t>Barberio G., Buttol P., Masoni P., Scalbi S., Andreola F., Barbieri L., Lancellotti I.</t>
  </si>
  <si>
    <t>Use of Incinerator Bottom Ash for Frit Production</t>
  </si>
  <si>
    <t>This article presents the results of an experimental activity aimed at investigating the technical feasibility and the environmental performance of using municipal solid waste incineration bottom ash to produce glass frit for ceramic glaze (glaze frit). The process includes an industrial pretreatment of bottom ash that renders the material suitable for use in glaze frit production and allows recovery of aluminum and iron. The environmental performance of this treatment option is assessed with the life cycle assessment (LCA) methodology. The goal of the LCA study is to assess and compare the environmental impacts of two scenarios of end of life of bottom ash from municipal solid waste incineration (MSWI): landfill disposal (conventional scenario) and bottom ash recovery for glaze frit production (innovative scenario). The main results of the laboratory tests, industrial simulations, and LCA study are presented and discussed, and the environmental advantages of recycling versus landfill disposal are highlighted. © 2010 by Yale University.</t>
  </si>
  <si>
    <t>10.1111/j.1530-9290.2010.00224.x</t>
  </si>
  <si>
    <t>Martínez-Blanco J., Muñoz P., Antón A., Rieradevall J.</t>
  </si>
  <si>
    <t>Life cycle assessment of the use of compost from municipal organic waste for fertilization of tomato crops</t>
  </si>
  <si>
    <t>Several authors have assessed the positive repercussions of compost application in soil and the benefits of composting process, although most previous works focused only on a specific aspect of the whole life cycle of compost. The aim of this paper was to determine the environmental impacts associated to the use of compost, from the collection of organic municipal solid waste to its application to tomato crops, and to compare these results with mineral fertilizer application, using the environmental tool of life cycle assessment. Three fertilizing systems were defined, arising from the dosages of mineral and organic fertilizers applied. The environmental performance of the pilot fields and the industrial composting were based on experimental measured data. The use of compost in horticulture demonstrated to be a treatment with fewer impacts than mineral fertilizer, if the avoided loads were considered, although compost production was a critical stage which needs to be optimised. No differences were observed in terms of agricultural production and quality. © 2009 Elsevier B.V. All rights reserved.</t>
  </si>
  <si>
    <t>10.1016/j.resconrec.2009.02.003</t>
  </si>
  <si>
    <t>Apisitpuvakul W., Piumsomboon P., Watts D.J., Koetsinchai W.</t>
  </si>
  <si>
    <t>LCA of spent fluorescent lamps in Thailand at various rates of recycling</t>
  </si>
  <si>
    <t>This paper presents environmental impact of a fluorescent lamp (a long straight tube 36 watts, 200 g and 13,600 h for mean time before failure) when considering different disposal methods (recycle and non-recycle) of its spent fluorescent lamp (SFL). The study was applied for the case in Thailand using life cycle assessment (LCA) as a tool. All materials, energy use, and pollutant emissions to the environment from each related process were identified and analyzed. Impact assessment was conducted for 10 environmental impact potentials: carcinogens, respiratory organics, respiratory inorganics, climate change, radiation, ozone layer, ecotoxicity, acidification/eutrophication, land use and minerals. The analysis followed Eco-Indicator 99 method, individualist version 2.1. The main focus of the study was to compare the impact of SFL recycling with non-recycling before landfilling. The impact intermittent activities, production of raw material and energy used in all the concerned processes were taken into account. However, transportation activities were excluded. The results showed that for all recycling rates, cement production is the main contributor to the environmental impacts, while sodium sulfide production is second and electrical production, the third. Mercury vapor emission showed a small contribution in carcinogens and ecotoxicity. The impacts are reduced when recycling rate is increased. The reduction of cement consumption in disposal processes or the process improvement of cement production may also help to reduce environmental impacts. © 2007 Elsevier Ltd. All rights reserved.</t>
  </si>
  <si>
    <t>10.1016/j.jclepro.2007.06.015</t>
  </si>
  <si>
    <t>Liamsanguan C., Gheewala S.H.</t>
  </si>
  <si>
    <t>Environmental assessment of energy production from municipal solid waste incineration</t>
  </si>
  <si>
    <t>Background, Aims and Scope. During the combustion of municipal solid waste (MSW), energy is produced which can be utilized to generate electricity. However, electricity production from incineration has to be evaluated from the point view of the environmental performance. In this study, environmental impacts of electricity production from waste incineration plant in Thailand are compared with those from Thai conventional power plants. Methods. The evaluation is based on a life cycle perspective using life cycle assessment (LCA) as the evaluation tool. Since MSW incineration provides two services, viz., waste management and electricity production, the conventional power production system is expanded to include landfilling without energy recovery, which is the most commonly used waste management system in Thailand, to provide the equivalent function of waste management. Results. The study shows that the incineration performs better than conventional power plants vis-à-vis global warming and photochemical ozone formation, but not for acidification and nutrient enrichment. Discussion. There are some aspects which may influence this result. If landfilling with gas collection and flaring systems is included in the analysis along with conventional power production instead of landfilling without energy recovery, the expanded system could become more favorable than the incineration in the global warming point of view. In addition, if the installation of deNOx process is employed in the MSW incineration process, nitrogen dioxide can be reduced with a consequent reduction of acidification and nutrient enrichment potentials. However, the conventional power plants still have lower acidification and nutrient enrichment potentials. Conclusions. The study shows that incineration could not play the major role for electricity production, but in addition to being a waste management option, could be considered as a complement to conventional power production. To promote incineration as a benign waste management option, appropriate deNOx and dioxin removal processes should be provided. Separation of high moisture content waste fractions from the waste to be incinerated and improvement of the operation efficiency of the incineration plant must be considered to improve the environmental performance of MSW incineration. Recommendations. This study provides an overall picture and impacts, and hence, can support a decision-making process for implementation of MSW incineration. The results obtained in this study could provide valuable information to implement incineration. But it should be noted that the results show the characteristics only from some viewpoints. Outlook. Further analysis is required to evaluate the electricity production of the incineration plant from other environmental aspects such as toxicity and land-use. © 2007 ecomed publishers (Verlagsgruppe Hüthig Jehle Rehm GmbH).</t>
  </si>
  <si>
    <t>10.1065/lca2006.10.278</t>
  </si>
  <si>
    <t>Ogino A., Hirooka H., Ikeguchi A., Tanaka Y., Waki M., Yokoyama H., Kawashima T.</t>
  </si>
  <si>
    <t>Environmental impact evaluation of feeds prepared from food residues using life cycle assessment</t>
  </si>
  <si>
    <t>Journal of Environmental Quality</t>
  </si>
  <si>
    <t>There is increasing concern about feeds prepared from food residues (FFR) from an environmental viewpoint; however, various forms of energy are consumed in the production of FFR. Environmental impacts of three scenarios were therefore investigated and compared using life cycle assessment (LCA): production of liquid FFR by sterilization with heat (LQ), production of dehydrated FFR by dehydration (DH), and disposal of food residues by incineration (IC). The functional unit was defined as 1 kg dry matter of produced feed standardized to a fixed energy content. The system boundaries included collection of food residues and production of feed from food residues. In IC, food residues are incinerated as waste, and thus the impacts of production and transportation of commercial concentrate feeds equivalent to the FFR in the other scenarios are included in the analysis. Our results suggested that the average amounts of greenhouse gas (GHG) emissions from LQ, DH, and IC were 268, 1073, and 1066 g of CO2 equivalent, respectively. The amount of GHG emissions from LQ was remarkably small, indicating that LQ was effective for reducing the environmental impact of animal production. Although the average amount of GHG emissions from DH was nearly equal to that from IC, a large variation of GHG emissions was observed among the DH units. The energy consumption of the three scenarios followed a pattern similar to that of GHG emissions. The water consumption of the FFR-producing units was remarkably smaller than that of IC due to the large volumes of water consumed in forage crop production. © ASA, CSSA, SSSA.</t>
  </si>
  <si>
    <t>10.2134/jeq2006.0326</t>
  </si>
  <si>
    <t>Mendes M.R., Aramaki T., Hanaki K.</t>
  </si>
  <si>
    <t>Comparison of the environmental impact of incineration and landfilling in São Paulo City as determined by LCA</t>
  </si>
  <si>
    <t>Life cycle assessment was employed to compare the environmental impact of incineration and the landfilling of municipal solid waste in São Paulo City, Brazil. Incineration with energy recovery and landfilling treatment systems were assessed in five different scenarios. Three incineration scenarios with different ash treatment systems were evaluated: incineration with ash disposal, with ash melting, and with an ash reuse system (brick production). Two landfilling scenarios were evaluated, namely, with and without energy recovery. Energy consumption, recovered resources, and emissions to the air and water were quantified and analyzed in terms of their impact potentials. Global warming, acidification, and nutrient enrichment were assessed as environmental impact categories. Electricity generation in these waste treatment systems did not result in a significant reduction in overall environmental impact, because Brazilian electricity is mainly hydro-based. Incineration with ash disposal to a landfill site resulted in the lowest impact values for all impact categories assessed in this study. Among the incineration scenarios, the reuse of ash for brick production resulted in a higher environmental impact due to an increase in energy consumption. Landfilling had a higher environmental impact than incineration. Landfilling with energy recovery had a slightly lower environmental impact than the landfilling without energy recovery. Finally, it was demonstrated that significant reductions in environmental impact could be obtained through a change in the solid waste management of São Paulo City. © 2003 Elsevier B.V. All rights reserved.</t>
  </si>
  <si>
    <t>10.1016/j.resconrec.2003.08.003</t>
  </si>
  <si>
    <t>Lundin M.</t>
  </si>
  <si>
    <t>Indicators for measuring the sustainability of urban water systems - A life cycle approach</t>
  </si>
  <si>
    <t>Doktorsavhandlingar vid Chalmers Tekniska Hogskola</t>
  </si>
  <si>
    <t>Methods were developed that measure and assess the sustainability of urban water systems. A first set of environmental sustainability indicators (ESIs) was constructed, covering technical and environmental aspects, with a division within traditional water resources and process boundaries. Application of the ESIs in case studies in Goteborg, Sweden and King William's Town, South Africa revealed that a more rational procedure for the selection of ESIs is required. In view of this, an iterative ESI selection based on life cycle assessment (LCA) was developed. The strength of LCA was demonstrated in two studies comparing technical options.</t>
  </si>
  <si>
    <t xml:space="preserve">Doctoral thesis </t>
  </si>
  <si>
    <t>Bengtsson M.</t>
  </si>
  <si>
    <t>Facts and interpretations in environmental assessments of products</t>
  </si>
  <si>
    <t>Contemporary environmental discourse increasingly emphasises environmental impacts associated with products. In response to this attention, methods for assessing the impacts of products over their life cycles, life cycle assessment (LCA), have been devised. Since LCAs generally involve judgements that cannot be science based, such as comparisons of environmental impacts (weighting), they leave room for differing interpretations. To facilitate weighting, various methods have been worked out; most research on such methods has been of an analytical and theoretical character. In contrast, this thesis, which is based on both empirical and theoretical investigations, concentrates on the function of weighting methods in assessments. Emphasis is laid on how such methods may contribute to learning processes and facilitate conclusions that can form the basis of acceptable decisions. A central theme explored is the role of science and scientific information in environmental assessments. The empirical part comprises both personal and group interviews with decision makers in industry, local and national authorities, and academics. The theoretical part analyses and compares methodology discussions among LCA researchers, as well as specialists in related areas such as risk assessment, ecological economics, systems analysis and policy analysis. Findings from these investigations are used for working out a more effective approach to handling environmental trade-offs in assessments. It is argued that useful assessments need be tailored to specific organisations and situations. Only in this way can assessments incorporate the concerns and beliefs of affected and interested parties. Assessment methods that aim at a high level of generality may fail in this respect, and thus produce outcomes of limited perceived relevance and usefulness. In addition to the research on LCA methods, the thesis includes two studies on environmental assessments of wastewater systems: an LCA study of projected systems with increased recycling of plant nutrients, and a study of the Swedish controversy over sewage sludge use in agriculture. Both of these studies reveal the need for greater awareness that some assessments and scientific investigations match specific problem definitions and beliefs better than others. For scientific input to be meaningful to concerned parties with different points of view, it is argued that broad-based deliberation is often a prerequisite.</t>
  </si>
  <si>
    <t>Database</t>
  </si>
  <si>
    <t>Search strategy</t>
  </si>
  <si>
    <t>Result</t>
  </si>
  <si>
    <t xml:space="preserve">Web of Science </t>
  </si>
  <si>
    <t>TOPIC: ((LCA  OR “life cycle assessment”  OR “life cycle analysis”)  AND (recycl*  OR recover*)  AND (waste*  OR sludge)) NOT TOPIC: ((alga* or aqua* or hydroponic* ))
Refined by: TOPIC: ((nutrient* or phosph* or nitr*) and (fertili* or “land application”)) 
AND DOCUMENT TYPES: ( ARTICLE )
Timespan: All years. Indexes: SCI-EXPANDED, SSCI, A&amp;HCI, ESCI.</t>
  </si>
  <si>
    <t xml:space="preserve">( ( KEY ( lca  OR  "life AND cycle AND assessment"  OR  "life AND cycle AND analysis" )  AND  TITLE-ABS-KEY ( recycl*  OR  recover* )  AND  TITLE-ABS-KEY ( waste*  OR  sludge )  AND NOT  TITLE-ABS-KEY ( alga*  OR  aqua*  OR  hydroponic* ) ) )  
AND  ( ( nutrient*  OR  phosph*  OR  nitr* )  AND  ( fertili*  OR  “land  AND  application” ) )  AND  ( LIMIT-TO ( DOCTYPE ,  "ar" ) )  AND  ( LIMIT-TO ( LANGUAGE ,  "English" ) ) </t>
  </si>
  <si>
    <t xml:space="preserve">Search date </t>
  </si>
  <si>
    <t xml:space="preserve">Topic irrelevant </t>
  </si>
  <si>
    <t xml:space="preserve">Article type (conference paper, doctoral thesis, etc.) </t>
  </si>
  <si>
    <t>Brief description of the relevant recycling practice</t>
  </si>
  <si>
    <t xml:space="preserve">Sludge from the wastewater treatment processes is further treated through thickening or additional P releasing process. The intermediate product is further  directed to the AD. Biosolids from both steps are used as fertilizer. </t>
  </si>
  <si>
    <t xml:space="preserve">inex. </t>
  </si>
  <si>
    <t>System modeling (ALCA/ CLCA)</t>
  </si>
  <si>
    <t xml:space="preserve">Calcium ammonium nitrate
Single superphosphate
Potassium chloride
</t>
  </si>
  <si>
    <t>Waste management
+
Technology investigation</t>
  </si>
  <si>
    <t>poultry litter</t>
  </si>
  <si>
    <t xml:space="preserve">Bio acidification of the sludge. The aqueous phase is used as fertilizer. The solid phase to sent to the AD for further digestion. </t>
  </si>
  <si>
    <t xml:space="preserve">N: urea 24,5% + ammonium nitrate 27% + calcium ammonium nitrate 33%
Potassium chloride
</t>
  </si>
  <si>
    <t>Poultry litter ash</t>
  </si>
  <si>
    <t>N: urea 24,5% + ammonium nitrate 27% + calcium ammonium nitrate 33%
SSP
Potassium chloride</t>
  </si>
  <si>
    <t xml:space="preserve">The separated feces are home composted for land application. </t>
  </si>
  <si>
    <t>Dual:
Treatment of 1 tons food waste
+
Generation of 1 MWh electricity</t>
  </si>
  <si>
    <t>Biological acidified sludge solid fraction / sludge</t>
  </si>
  <si>
    <t>Valeur de 2009, ESCO MAFOR  à partir des données commission européenne</t>
  </si>
  <si>
    <t xml:space="preserve">Livestock waste management </t>
  </si>
  <si>
    <t xml:space="preserve">After the solid-liquid separation process, the liquid phase is further treated in an anaerobic lagoon. The bottom sludge is used as organic fertilizer.  </t>
  </si>
  <si>
    <t xml:space="preserve">AD of the animal waste. The digestate is sent to land application. </t>
  </si>
  <si>
    <t xml:space="preserve">The liquid phase from the AD is used to precipitate Struvite. The rest liquid is also used irrigation water to replace fertilizer. </t>
  </si>
  <si>
    <t>Avoided fertilizer production and use</t>
  </si>
  <si>
    <t xml:space="preserve">Blending biochar with feedstock before composting or after composting. The produced blend is used as fertilizer.  </t>
  </si>
  <si>
    <t>AD of the input mixture with possible posttreatment. The liquid phase is further treated to recover P. Using ultrafiltration can improve Struvite precipitation.</t>
  </si>
  <si>
    <t xml:space="preserve">The liquid phase from the AD is further treated in the high rate activated sludge or partial nitritation anammox process. The effluent is then used as irrigation to replace fertilizer. </t>
  </si>
  <si>
    <t xml:space="preserve">Thin fraction from centrifugation of the raw manure is sent to biological treatment and lagoon. The effluent is to land field. </t>
  </si>
  <si>
    <t xml:space="preserve">Global market for phosphate fertilizer, as P2O5 </t>
  </si>
  <si>
    <t xml:space="preserve">Ecoinvent 
</t>
  </si>
  <si>
    <t xml:space="preserve">Urine separation with nutrient recovery (Struvite or Ammonium sulphate). Struvite is first generated from urine. Through a microbial electrolysis cell (MEC), N in the supernatant is recovered then processed to ammonium sulphate. </t>
  </si>
  <si>
    <t xml:space="preserve">N: ?
P: 0 for chemical precipitated P
P: 100% for biological recycled P
</t>
  </si>
  <si>
    <t>Technology choices in scaling up sanitation can significantly affect greenhouse gas emissions and the fertilizer gap in India</t>
  </si>
  <si>
    <t>N: 74% for urea + 26% for ammonium nitrate 
P: Global mix of P fertilizer</t>
  </si>
  <si>
    <t>ACoD</t>
  </si>
  <si>
    <t xml:space="preserve">With toilet source separation, feces is treated in AD with kitchen waste.  Urine is treated as in the twin pit system. </t>
  </si>
  <si>
    <t>Feces
+
Kitchen waste</t>
  </si>
  <si>
    <t>Food waste/ WWTP sludge</t>
  </si>
  <si>
    <t>WWTP</t>
  </si>
  <si>
    <t xml:space="preserve">AD of food waste and blackwater. The liquid phase is further treated via ammonia stripping. The final product is ammonia stripping.  </t>
  </si>
  <si>
    <t xml:space="preserve">The treatment and use of 1 dry tons of sludge </t>
  </si>
  <si>
    <t xml:space="preserve">Urine separation system </t>
  </si>
  <si>
    <t xml:space="preserve">Chemical dosing is considered to enhance the P level. The chemically enriched solids are used in agriculture. </t>
  </si>
  <si>
    <t xml:space="preserve">The sludge from the WWTP is further treated (dewatered) and used in agriculture. The biosolids replace mineral fertilizer. </t>
  </si>
  <si>
    <t>To treatment the same amount of food waste (3584 t per day in total)</t>
  </si>
  <si>
    <t>The treatment of 1 tons of organic material (feedstock) in
small and large-scale biogas plants</t>
  </si>
  <si>
    <t xml:space="preserve">Waste management
</t>
  </si>
  <si>
    <t xml:space="preserve">Only pretreatment of raw sludge such as sterilization. The sludge is then used in agriculture to replace fertilizer. </t>
  </si>
  <si>
    <t xml:space="preserve">Sludge is incinerated. The produced ash is used to substitute mineral fertilizer. </t>
  </si>
  <si>
    <t xml:space="preserve">Alternative sludge management </t>
  </si>
  <si>
    <t xml:space="preserve">Use digested sludge for the mining site restoration to avoid the usage of moraine and mineral fertilizer. </t>
  </si>
  <si>
    <t>1 tons of dry solids of digested sludge</t>
  </si>
  <si>
    <t>The treatment of one yearly
person equivalent of sewage (pe*yr.)</t>
  </si>
  <si>
    <t xml:space="preserve">Urine is separated from greywater and feces. After seasonal storage, it is used as liquid fertilizer. </t>
  </si>
  <si>
    <t xml:space="preserve">Gray water is treated in septic tank and the filter sand is later used for agriculture. </t>
  </si>
  <si>
    <t>Effect of future environmental laws on the WWTP sustainability in Algeria – case study on phosphorus discharges and sewage sludge management</t>
  </si>
  <si>
    <t xml:space="preserve">The compost is further treated in the pyrolysis process. The product from this step is the biochar.  </t>
  </si>
  <si>
    <t xml:space="preserve">Digestion of food waste or mechanical-biological treated non-separate collected food waste. </t>
  </si>
  <si>
    <t xml:space="preserve">Recovery ammonium sulfonate from the liquid fraction from the AD.  </t>
  </si>
  <si>
    <t xml:space="preserve">Conversion eggshells/ oyster shells to CaO that can be used as soil conditioner to replace quicklime </t>
  </si>
  <si>
    <t xml:space="preserve">Horse manure management system </t>
  </si>
  <si>
    <t xml:space="preserve">The horse manure with bedding materials are used on agriculture to replace the usage of mineral fertilizers. </t>
  </si>
  <si>
    <t xml:space="preserve">The horse manure is either directly anaerobically digestated or with the combination of the composting and the AD. The digestate is used on arable land. </t>
  </si>
  <si>
    <t xml:space="preserve">The biowaste is firstly anaerobically digestated. The composting stage is followed to biologically stabilize the digestated matter. The final product compost is used on the arable land to replace fertilizers.  </t>
  </si>
  <si>
    <t>Urea
Single superphosphate</t>
  </si>
  <si>
    <t>The treatment of all available excreta in Sweden (tons/year)</t>
  </si>
  <si>
    <t>AD/ACoD</t>
  </si>
  <si>
    <t>?
(per FU, 180kg compost is produced. 4.68 kg, 7.72kg and 2.99kg N, P and K fertilizer are replaced,  respectively)</t>
  </si>
  <si>
    <t xml:space="preserve">1 tons of collected MSW processed by the studied system </t>
  </si>
  <si>
    <t xml:space="preserve">To treat 1 tons of wet waste (FW, YW, biosolids mixture) </t>
  </si>
  <si>
    <t xml:space="preserve">Urine and feces are separated from the grey water and treated in the composting-toilet. The compost is used as fertilizer. </t>
  </si>
  <si>
    <t xml:space="preserve">The separately collected urine is used as fertilizer. </t>
  </si>
  <si>
    <t xml:space="preserve">Black water from the household is treated separately in the AcD with food waste. The produced digestate is used it replace mineral fertilizers. </t>
  </si>
  <si>
    <t xml:space="preserve">The dairy manure is stored in lagoon before its land application. The use of the manure is to replace mineral fertilizers. </t>
  </si>
  <si>
    <t>1 tons of dry matter paper and pulp mill biosludge</t>
  </si>
  <si>
    <t xml:space="preserve">Hydrothermal carbonization (HTC) is used. The hydrochar produced from the HTC unit is used as fertilizer. </t>
  </si>
  <si>
    <t xml:space="preserve">Inclusion of P and K substitution. The substituted product is diammonium phosphate and potassium chloride. </t>
  </si>
  <si>
    <t>Pretreating and processing of one tons of organic household waste (on a wet basis)</t>
  </si>
  <si>
    <t>Evaluating climate change mitigation potential of hydrochar: compounding insights from three different indicators</t>
  </si>
  <si>
    <t xml:space="preserve">The green waste is processed in HTC plant to produce hydrochar. The HTC process water is nutrient rich and therefore is used to replace fertilizer. The produced hydrochar can improve the fertilizer efficiency and increase the crop yield. The application of hydrochar on agricultural soil results in avoiding the production of crops.  </t>
  </si>
  <si>
    <t>Agriculture: regulation 
Garden: Content + user behavior</t>
  </si>
  <si>
    <t>Danish regulation for N
User behavior: Andersen et al. 2010</t>
  </si>
  <si>
    <t xml:space="preserve">AD for sewage sludge. The digestate is used for land application to replace the use of fertilizer. </t>
  </si>
  <si>
    <t xml:space="preserve">UoL </t>
  </si>
  <si>
    <t xml:space="preserve"> ACoD</t>
  </si>
  <si>
    <t xml:space="preserve">AD of orange peel waste with cow manure or with seaweed or with both. The digestate is used as fertilizer.  </t>
  </si>
  <si>
    <t>WtE</t>
  </si>
  <si>
    <t>1 tons of organic household waste in either the Danish or in the German region</t>
  </si>
  <si>
    <t xml:space="preserve">AD is integrated in the WWTP to treat the sewage sludge. The produced digestate is used on agricultural land. </t>
  </si>
  <si>
    <t xml:space="preserve">The dried sludge is thermally treated the gasification plant. The ash from gasification is used to extract phosphorus. The final product is diammonium phosphate. </t>
  </si>
  <si>
    <t>Yes
Different type of the substitute - Super single phosphate</t>
  </si>
  <si>
    <t xml:space="preserve">Aerobic stabilization of sludge from the WWTP followed by the agricultural use of the treated sludge </t>
  </si>
  <si>
    <t xml:space="preserve">The dewatered sewage sludge is dried and incinerated in the mono/incineration facility. Phosphorus is recovered from the ash. </t>
  </si>
  <si>
    <t>Single superphosphate</t>
  </si>
  <si>
    <t xml:space="preserve">The treatment of 100000 tons sewage sludge along with other system-wide required functionality </t>
  </si>
  <si>
    <t xml:space="preserve">The greywater is treated in the constructed wetland and the effluent is used for willow irrigation.  </t>
  </si>
  <si>
    <t xml:space="preserve">Acidification + Reverse osmosis </t>
  </si>
  <si>
    <t xml:space="preserve">ACoD
</t>
  </si>
  <si>
    <t xml:space="preserve">AD of pig manure and other co-substrate alternatives and the output is used as fertilizer to the farmland. </t>
  </si>
  <si>
    <t>Pig manure and co-subtract alternative</t>
  </si>
  <si>
    <t>The management of 1 tons
of freshly excreted pig manure</t>
  </si>
  <si>
    <t xml:space="preserve">Pig feces + digestate + sawdust
/
Pig feces + corn stalks
</t>
  </si>
  <si>
    <t xml:space="preserve">Integrated solid waste management system </t>
  </si>
  <si>
    <t>The management of one tons of collected waste in Muangklang Municipality</t>
  </si>
  <si>
    <t xml:space="preserve">AD of (pre-segregated) organic waste and the digestate is stabilized via composting. The compost is used on land to replace mineral fertilizers.  </t>
  </si>
  <si>
    <t>N: Danish regulation 
P+K: Hansen et al., 2009</t>
  </si>
  <si>
    <t xml:space="preserve">The liquid manure is processed in the dissolved air floatation system to The sludge produced is further dewatered and the solid fraction is used for land application. </t>
  </si>
  <si>
    <t>N: 62% , 45% (pig, cattle, grassland)
P: 100%
K: 100%</t>
  </si>
  <si>
    <t xml:space="preserve">The PA is set to 100% as it was not relevant for the default scenario and the nitrogen credits too small.  </t>
  </si>
  <si>
    <t>Peat+Straw
N-fertilizer</t>
  </si>
  <si>
    <t xml:space="preserve">AD of primary and secondary sludge collected from the WWTP. The digestate is then applied on the agricultural land to replace mineral fertilizer. </t>
  </si>
  <si>
    <t>Sewage sludge management</t>
  </si>
  <si>
    <t>The handling of 1 metric tons of sludge
in dry matter</t>
  </si>
  <si>
    <t xml:space="preserve">The dewatered sewage sludge is  hydrolyzed and the remaining organic fraction is incinerated. Phosphorus is recovered as ferric phosphate. The dissolved organic material is used as carbon source for denitrification process in the WWTP. </t>
  </si>
  <si>
    <t>To handle the PM production of 16000 t/yr. produced from an average size pig farm and the available FW amount of 10000 t/yr.</t>
  </si>
  <si>
    <t xml:space="preserve">Final product </t>
  </si>
  <si>
    <t>Input material</t>
  </si>
  <si>
    <t>Avoided product</t>
  </si>
  <si>
    <t>Use on Land inclusion</t>
  </si>
  <si>
    <t xml:space="preserve">Author </t>
  </si>
  <si>
    <t>Recycled  nutrients</t>
  </si>
  <si>
    <t>Avoided fertilizer type</t>
  </si>
  <si>
    <t>Modeling reference</t>
  </si>
  <si>
    <t>Substitution rate 
(SR)</t>
  </si>
  <si>
    <t>Plant nutrient availability 
(PNA)</t>
  </si>
  <si>
    <t xml:space="preserve">SR reference </t>
  </si>
  <si>
    <t>Single constraining factor</t>
  </si>
  <si>
    <t>Aggregated constraining factor</t>
  </si>
  <si>
    <t>External-Environmental</t>
  </si>
  <si>
    <t>External-Societal</t>
  </si>
  <si>
    <t>Content-based</t>
  </si>
  <si>
    <t>Improved-effect</t>
  </si>
  <si>
    <t>Equivalent quality</t>
  </si>
  <si>
    <t>Duration of fertilizer effect</t>
  </si>
  <si>
    <t xml:space="preserve">Soil nutrient demand </t>
  </si>
  <si>
    <t>Internal</t>
  </si>
  <si>
    <t xml:space="preserve">Crop nutrient demand </t>
  </si>
  <si>
    <t>User behavior</t>
  </si>
  <si>
    <t>Simulation models</t>
  </si>
  <si>
    <t>Recommendation/Regulation</t>
  </si>
  <si>
    <t>Not mentioned</t>
  </si>
  <si>
    <t>SR principle</t>
  </si>
  <si>
    <t>Factor</t>
  </si>
  <si>
    <t xml:space="preserve">SR calculation principle </t>
  </si>
  <si>
    <t>CF type</t>
  </si>
  <si>
    <t>Constraining factor (CF)</t>
  </si>
  <si>
    <t>Sensitivity analysis (SA) inclusion</t>
  </si>
  <si>
    <t xml:space="preserve">Yes, in all categories except for ozone depletion, global warming, smog. </t>
  </si>
  <si>
    <t>WOS</t>
  </si>
  <si>
    <t xml:space="preserve">Yes, more sensitive than composting </t>
  </si>
  <si>
    <t>Yes, in impact category: Climate change, Fossil depletion, Marine eutrophication.
Relative ranking unaffected</t>
  </si>
  <si>
    <t>Yes, in human health and ecosystem impacts</t>
  </si>
  <si>
    <t>PNA, PNU, PNR</t>
  </si>
  <si>
    <t>Yes, lower credit for all indicators except for ADP</t>
  </si>
  <si>
    <t>Yes, mixed effect on affected impact categories.
Terrestrial acidification and particulate matter formation more than 50%.</t>
  </si>
  <si>
    <t xml:space="preserve">No
</t>
  </si>
  <si>
    <t xml:space="preserve">No: Improvement due to higher availability. However, the credits do not offset the burdens. </t>
  </si>
  <si>
    <t>PNA based</t>
  </si>
  <si>
    <t>Yes. Significance in magnitude with high estimation and in the difference between low and high estimation.</t>
  </si>
  <si>
    <t>Internal + External-Environmental</t>
  </si>
  <si>
    <t xml:space="preserve">PNA + User behavior </t>
  </si>
  <si>
    <t>PNA+Regulation</t>
  </si>
  <si>
    <t>Internal + External-Societal</t>
  </si>
  <si>
    <t>Yes, in Marine eutrophication</t>
  </si>
  <si>
    <t>Yes, GWP reduction 
Eutrophication increasing 
+
No change in hierarchy between scenarios</t>
  </si>
  <si>
    <t>Content + solid demand + duration of fertilizing effect (year)</t>
  </si>
  <si>
    <t>Yes: Toxicity related impacts
+
No
+
No</t>
  </si>
  <si>
    <t>No for overall results. GWP increasing about 20%.</t>
  </si>
  <si>
    <t xml:space="preserve">Yes (based on the graphic of the result) in impact categories: Ozone depletion 
Marine eutrophication
Freshwater toxicity
Marine ecotoxicity
Natural land transformation
Metal/ Fossil depletion </t>
  </si>
  <si>
    <t>PNA
+
Crop nutrient demand</t>
  </si>
  <si>
    <t>Simulation models
+
User behavior
+
Recommendation/Regulation</t>
  </si>
  <si>
    <t>Internal + External-Environmental-Societal</t>
  </si>
  <si>
    <t>see PNA</t>
  </si>
  <si>
    <t xml:space="preserve">see PNA </t>
  </si>
  <si>
    <t>see PNA
Use behaviour factor: Andersen et al. (2010)</t>
  </si>
  <si>
    <t>PNA Reference</t>
  </si>
  <si>
    <t>Yes. Marine eutrophication 14%
Climate change 39/265%
Fossil fuel depletion 10-147%</t>
  </si>
  <si>
    <r>
      <rPr>
        <sz val="11"/>
        <rFont val="Calibri"/>
        <family val="2"/>
        <scheme val="minor"/>
      </rPr>
      <t xml:space="preserve">Yes, Carbon credits increased
+
</t>
    </r>
    <r>
      <rPr>
        <sz val="11"/>
        <color theme="1"/>
        <rFont val="Calibri"/>
        <family val="2"/>
        <scheme val="minor"/>
      </rPr>
      <t>No</t>
    </r>
  </si>
  <si>
    <t xml:space="preserve">Yes in: Global warming
Nutrient enrichment
Acidification </t>
  </si>
  <si>
    <t>No, only slightly improve the results</t>
  </si>
  <si>
    <t xml:space="preserve">Yes: Giving more credit to the avoided production </t>
  </si>
  <si>
    <t>not applicable</t>
  </si>
  <si>
    <t>SA</t>
  </si>
  <si>
    <t>General info</t>
  </si>
  <si>
    <t>Output</t>
  </si>
  <si>
    <t>Input</t>
  </si>
  <si>
    <t xml:space="preserve">P fertilizer 
</t>
  </si>
  <si>
    <t xml:space="preserve">Triple superphosphate
</t>
  </si>
  <si>
    <t xml:space="preserve">N fertilizer
P fertilizer 
</t>
  </si>
  <si>
    <t xml:space="preserve">Calcium ammonium nitrate 
Triple superphosphate
</t>
  </si>
  <si>
    <t xml:space="preserve">N: 50%/30%
P: 70%/100%
</t>
  </si>
  <si>
    <t xml:space="preserve">Yes:
The ratio at which the N in sludge replaces mineral N fertilizer was shown to be important for the overall LCA results. </t>
  </si>
  <si>
    <t>Substitution rate</t>
  </si>
  <si>
    <t>Searching strategy</t>
  </si>
  <si>
    <t>Corpus analysis</t>
  </si>
  <si>
    <t>Not CA case study</t>
  </si>
  <si>
    <t>No nutrient substitution*</t>
  </si>
  <si>
    <t xml:space="preserve">*No nutrient substition: using allocation, cut-off or system expansion to solve multifunctionality; not considering secondary fertilizer replacing primary fertilizer </t>
  </si>
  <si>
    <t xml:space="preserve">Substitution methods investigation and with own case study </t>
  </si>
  <si>
    <t xml:space="preserve">Original report in Swedish </t>
  </si>
  <si>
    <t>Abbreviation</t>
  </si>
  <si>
    <t>Web of Science</t>
  </si>
  <si>
    <t>Anaerobic co-digestion</t>
  </si>
  <si>
    <t>Anaerobic digestion</t>
  </si>
  <si>
    <t xml:space="preserve">Wastewater treatment plant </t>
  </si>
  <si>
    <t>Use on Land</t>
  </si>
  <si>
    <t>Waste to Energy</t>
  </si>
  <si>
    <t>Sensitivity analysis</t>
  </si>
  <si>
    <t>SR</t>
  </si>
  <si>
    <t>Plant nutrient uptake</t>
  </si>
  <si>
    <t>PNU</t>
  </si>
  <si>
    <t>PNR</t>
  </si>
  <si>
    <t>plant nutrient requirement</t>
  </si>
  <si>
    <t>Plant nutrient availability</t>
  </si>
  <si>
    <t>inexplicitly</t>
  </si>
  <si>
    <t xml:space="preserve">Avoided product </t>
  </si>
  <si>
    <t>Color indicator - Topic</t>
  </si>
  <si>
    <t>Substitution principle</t>
  </si>
  <si>
    <t xml:space="preserve">Nutrient related parameter </t>
  </si>
  <si>
    <t>If the parameter sensitive?</t>
  </si>
  <si>
    <t xml:space="preserve">FU </t>
  </si>
  <si>
    <t>Functional unit</t>
  </si>
  <si>
    <t xml:space="preserve">Two scenarios are developed for struvite precipitation with different chemicals. Magnesium oxide (MgO) is added for maximum P recovery as struvite, while the addition of MgO and sodium phosphate (Na3PO4) for maximum P and N recovery as struvite. </t>
  </si>
  <si>
    <t>Liquid from the biological treatment</t>
  </si>
  <si>
    <t xml:space="preserve">Ash </t>
  </si>
  <si>
    <t xml:space="preserve">The sewage sludge is treated in supercritical water to oxidize organic fractions. Phosphorus is extracted from the inorganic residue. </t>
  </si>
  <si>
    <t>Sludge ash</t>
  </si>
  <si>
    <t>Hydrothermal carbonization +  AD</t>
  </si>
  <si>
    <t xml:space="preserve">AD is used to digest the primary sludge and the process liquid from the hydrothermal carbonization, which is used to process secondary sewage sludge. Alternatively, the primary and the secondary sludge from the HTC process is  mixed as feed material for the AD. The produced digestate is then used in agriculture to replace fertilizers. </t>
  </si>
  <si>
    <t>Sewage sludge
+ Process liquid/sludge  from HTC</t>
  </si>
  <si>
    <t xml:space="preserve">AD +  Composting </t>
  </si>
  <si>
    <t>AD+ Composting</t>
  </si>
  <si>
    <t xml:space="preserve">AD + Composting 
</t>
  </si>
  <si>
    <t>Composting + AD</t>
  </si>
  <si>
    <t>Hydrothermal carbonization</t>
  </si>
  <si>
    <t>Treated water</t>
  </si>
  <si>
    <t xml:space="preserve">Pig slurry </t>
  </si>
  <si>
    <t>Dissolved air floatation
+
AD</t>
  </si>
  <si>
    <t xml:space="preserve">Digestated sludge is further treated through Gifhorn and the final product is used as fertilizer. </t>
  </si>
  <si>
    <t xml:space="preserve">Compost of biowaste (Italy &amp; Belgium) / Olive mill waste, sheep manure and olive tree pruning (Spain). The compost is used as fertilizer. </t>
  </si>
  <si>
    <t>Biowaste (Italy &amp; Belgium) /
Olive mill waste, sheep manure and olive tree pruning (Spain)</t>
  </si>
  <si>
    <t>Cattle manure/ Straw / Corn silage / Grass silage / Whole wheat plant silage / Municipal solid waste / Food residues / Pomace / Slaughterhouse waste (paunch content) / Grease separator sludge</t>
  </si>
  <si>
    <t>Effect of increased P removal efficiency on the WWTP</t>
  </si>
  <si>
    <t xml:space="preserve">Composting of food waste or digestate from food waste, either in domestic composting site (directly used for gardening.) or centralized composting (the compost is used on land). </t>
  </si>
  <si>
    <t xml:space="preserve">The organic municipal solid waste is treated via AD. The produced digestate is further composted. The compost is used or replace fertilizer. </t>
  </si>
  <si>
    <t>N: Ammonium nitrate (N35)
P: TSP (P48)</t>
  </si>
  <si>
    <t>Ash - Ash Dec</t>
  </si>
  <si>
    <t>AD/ACoD + Composting</t>
  </si>
  <si>
    <t>Supernatant from ACoD</t>
  </si>
  <si>
    <t>Partial (only heavy metals to the soil)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</si>
</sst>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0"/>
      <name val="Arial"/>
      <family val="2"/>
    </font>
    <font>
      <b/>
      <sz val="10"/>
      <name val="Arial"/>
      <family val="2"/>
    </font>
    <font>
      <sz val="11"/>
      <color rgb="FF9C6500"/>
      <name val="Calibri"/>
      <family val="2"/>
      <scheme val="minor"/>
    </font>
    <font>
      <sz val="11"/>
      <name val="Arial"/>
      <family val="2"/>
    </font>
    <font>
      <sz val="11"/>
      <name val="Calibri"/>
      <family val="2"/>
      <scheme val="minor"/>
    </font>
    <font>
      <sz val="11"/>
      <name val="Calibri"/>
      <family val="2"/>
    </font>
    <font>
      <sz val="11"/>
      <color rgb="FF000000"/>
      <name val="Calibri"/>
      <family val="2"/>
      <scheme val="minor"/>
    </font>
    <font>
      <sz val="10"/>
      <name val="Calibri"/>
      <family val="2"/>
      <scheme val="minor"/>
    </font>
    <font>
      <b/>
      <sz val="9"/>
      <color indexed="81"/>
      <name val="Tahoma"/>
      <family val="2"/>
    </font>
    <font>
      <sz val="9"/>
      <color indexed="81"/>
      <name val="Tahoma"/>
      <family val="2"/>
    </font>
    <font>
      <sz val="10"/>
      <color theme="1"/>
      <name val="Arial"/>
      <family val="2"/>
    </font>
    <font>
      <b/>
      <sz val="12"/>
      <color theme="1"/>
      <name val="Calibri"/>
      <family val="2"/>
      <scheme val="minor"/>
    </font>
    <font>
      <sz val="9"/>
      <color theme="1"/>
      <name val="Calibri"/>
      <family val="2"/>
      <scheme val="minor"/>
    </font>
  </fonts>
  <fills count="19">
    <fill>
      <patternFill patternType="none"/>
    </fill>
    <fill>
      <patternFill patternType="gray125"/>
    </fill>
    <fill>
      <patternFill patternType="solid">
        <fgColor rgb="FFFFC7CE"/>
      </patternFill>
    </fill>
    <fill>
      <patternFill patternType="solid">
        <fgColor rgb="FFFFEB9C"/>
      </patternFill>
    </fill>
    <fill>
      <patternFill patternType="solid">
        <fgColor rgb="FFFFCC99"/>
      </patternFill>
    </fill>
    <fill>
      <patternFill patternType="solid">
        <fgColor theme="4" tint="0.39997558519241921"/>
        <bgColor indexed="65"/>
      </patternFill>
    </fill>
    <fill>
      <patternFill patternType="solid">
        <fgColor theme="5"/>
      </patternFill>
    </fill>
    <fill>
      <patternFill patternType="solid">
        <fgColor theme="9"/>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6"/>
        <bgColor theme="6"/>
      </patternFill>
    </fill>
    <fill>
      <patternFill patternType="solid">
        <fgColor theme="0" tint="-0.249977111117893"/>
        <bgColor indexed="64"/>
      </patternFill>
    </fill>
    <fill>
      <patternFill patternType="solid">
        <fgColor theme="1"/>
        <bgColor theme="6"/>
      </patternFill>
    </fill>
    <fill>
      <patternFill patternType="solid">
        <fgColor theme="6"/>
      </patternFill>
    </fill>
    <fill>
      <patternFill patternType="solid">
        <fgColor theme="9" tint="0.39997558519241921"/>
        <bgColor indexed="65"/>
      </patternFill>
    </fill>
    <fill>
      <patternFill patternType="solid">
        <fgColor rgb="FFB07BD7"/>
        <bgColor indexed="64"/>
      </patternFill>
    </fill>
    <fill>
      <patternFill patternType="solid">
        <fgColor theme="5" tint="0.59999389629810485"/>
        <bgColor indexed="65"/>
      </patternFill>
    </fill>
    <fill>
      <patternFill patternType="solid">
        <fgColor theme="8"/>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right/>
      <top style="thin">
        <color indexed="64"/>
      </top>
      <bottom/>
      <diagonal/>
    </border>
    <border>
      <left/>
      <right/>
      <top style="thin">
        <color theme="6"/>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4"/>
      </top>
      <bottom/>
      <diagonal/>
    </border>
    <border>
      <left/>
      <right/>
      <top/>
      <bottom style="thin">
        <color theme="4"/>
      </bottom>
      <diagonal/>
    </border>
    <border>
      <left style="thin">
        <color theme="6"/>
      </left>
      <right/>
      <top/>
      <bottom/>
      <diagonal/>
    </border>
    <border>
      <left style="thin">
        <color theme="6"/>
      </left>
      <right/>
      <top style="thin">
        <color theme="6"/>
      </top>
      <bottom/>
      <diagonal/>
    </border>
    <border>
      <left/>
      <right style="thin">
        <color theme="6"/>
      </right>
      <top/>
      <bottom/>
      <diagonal/>
    </border>
    <border>
      <left style="thin">
        <color theme="6"/>
      </left>
      <right/>
      <top/>
      <bottom style="thin">
        <color theme="6"/>
      </bottom>
      <diagonal/>
    </border>
    <border>
      <left/>
      <right/>
      <top/>
      <bottom style="thin">
        <color theme="6"/>
      </bottom>
      <diagonal/>
    </border>
    <border>
      <left style="medium">
        <color indexed="64"/>
      </left>
      <right style="medium">
        <color indexed="64"/>
      </right>
      <top style="medium">
        <color indexed="64"/>
      </top>
      <bottom style="medium">
        <color indexed="64"/>
      </bottom>
      <diagonal/>
    </border>
    <border>
      <left/>
      <right/>
      <top style="thin">
        <color theme="1"/>
      </top>
      <bottom/>
      <diagonal/>
    </border>
    <border>
      <left/>
      <right style="thin">
        <color theme="1"/>
      </right>
      <top style="thin">
        <color theme="1"/>
      </top>
      <bottom/>
      <diagonal/>
    </border>
    <border>
      <left/>
      <right style="medium">
        <color indexed="64"/>
      </right>
      <top style="medium">
        <color indexed="64"/>
      </top>
      <bottom style="medium">
        <color indexed="64"/>
      </bottom>
      <diagonal/>
    </border>
    <border>
      <left style="thin">
        <color theme="6"/>
      </left>
      <right style="thin">
        <color theme="6"/>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5">
    <xf numFmtId="0" fontId="0" fillId="0" borderId="0"/>
    <xf numFmtId="0" fontId="2" fillId="2" borderId="0" applyNumberFormat="0" applyBorder="0" applyAlignment="0" applyProtection="0"/>
    <xf numFmtId="0" fontId="4" fillId="4" borderId="1" applyNumberFormat="0" applyAlignment="0" applyProtection="0"/>
    <xf numFmtId="0" fontId="1"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8" fillId="0" borderId="0"/>
    <xf numFmtId="0" fontId="10" fillId="3" borderId="0" applyNumberFormat="0" applyBorder="0" applyAlignment="0" applyProtection="0"/>
    <xf numFmtId="0" fontId="3" fillId="16" borderId="0" applyNumberFormat="0" applyBorder="0" applyAlignment="0" applyProtection="0"/>
    <xf numFmtId="0" fontId="1" fillId="0" borderId="0"/>
    <xf numFmtId="0" fontId="7" fillId="14" borderId="0" applyNumberFormat="0" applyBorder="0" applyAlignment="0" applyProtection="0"/>
    <xf numFmtId="0" fontId="1" fillId="15" borderId="0" applyNumberFormat="0" applyBorder="0" applyAlignment="0" applyProtection="0"/>
    <xf numFmtId="0" fontId="3" fillId="3" borderId="0" applyNumberFormat="0" applyBorder="0" applyAlignment="0" applyProtection="0"/>
    <xf numFmtId="0" fontId="1" fillId="17" borderId="0" applyNumberFormat="0" applyBorder="0" applyAlignment="0" applyProtection="0"/>
    <xf numFmtId="0" fontId="7" fillId="18" borderId="0" applyNumberFormat="0" applyBorder="0" applyAlignment="0" applyProtection="0"/>
  </cellStyleXfs>
  <cellXfs count="158">
    <xf numFmtId="0" fontId="0" fillId="0" borderId="0" xfId="0"/>
    <xf numFmtId="0" fontId="0" fillId="8" borderId="2" xfId="0" applyFill="1" applyBorder="1" applyAlignment="1">
      <alignment horizontal="left" vertical="top"/>
    </xf>
    <xf numFmtId="0" fontId="0" fillId="9" borderId="0" xfId="0" applyFill="1"/>
    <xf numFmtId="0" fontId="11" fillId="0" borderId="0" xfId="6" applyFont="1" applyAlignment="1">
      <alignment horizontal="left" vertical="top" wrapText="1"/>
    </xf>
    <xf numFmtId="0" fontId="12" fillId="0" borderId="0" xfId="6" applyFont="1" applyAlignment="1" applyProtection="1">
      <alignment horizontal="left" vertical="top" wrapText="1"/>
      <protection locked="0"/>
    </xf>
    <xf numFmtId="0" fontId="8" fillId="0" borderId="0" xfId="6" applyAlignment="1">
      <alignment horizontal="left" vertical="top" wrapText="1"/>
    </xf>
    <xf numFmtId="9" fontId="12" fillId="0" borderId="0" xfId="6" applyNumberFormat="1" applyFont="1" applyAlignment="1" applyProtection="1">
      <alignment horizontal="left" vertical="top" wrapText="1"/>
      <protection locked="0"/>
    </xf>
    <xf numFmtId="0" fontId="12" fillId="0" borderId="0" xfId="6" applyFont="1" applyAlignment="1" applyProtection="1">
      <alignment vertical="top" wrapText="1"/>
      <protection locked="0"/>
    </xf>
    <xf numFmtId="9" fontId="12" fillId="0" borderId="0" xfId="6" applyNumberFormat="1" applyFont="1" applyAlignment="1" applyProtection="1">
      <alignment vertical="top" wrapText="1"/>
      <protection locked="0"/>
    </xf>
    <xf numFmtId="0" fontId="1" fillId="0" borderId="0" xfId="6" applyFont="1" applyAlignment="1">
      <alignment horizontal="left" vertical="top" wrapText="1"/>
    </xf>
    <xf numFmtId="0" fontId="0" fillId="0" borderId="0" xfId="6" applyFont="1" applyAlignment="1">
      <alignment horizontal="left" vertical="top" wrapText="1"/>
    </xf>
    <xf numFmtId="0" fontId="14" fillId="0" borderId="0" xfId="9" applyFont="1" applyAlignment="1">
      <alignment vertical="top" wrapText="1"/>
    </xf>
    <xf numFmtId="0" fontId="14" fillId="0" borderId="0" xfId="9" applyFont="1" applyAlignment="1">
      <alignment horizontal="left" vertical="top" wrapText="1"/>
    </xf>
    <xf numFmtId="0" fontId="1" fillId="0" borderId="0" xfId="6" applyFont="1" applyAlignment="1" applyProtection="1">
      <alignment horizontal="left" vertical="top" wrapText="1"/>
      <protection locked="0"/>
    </xf>
    <xf numFmtId="0" fontId="15" fillId="0" borderId="0" xfId="6" applyFont="1" applyAlignment="1">
      <alignment horizontal="left" vertical="top" wrapText="1"/>
    </xf>
    <xf numFmtId="0" fontId="12" fillId="0" borderId="0" xfId="6" applyFont="1" applyAlignment="1">
      <alignment horizontal="left" vertical="top" wrapText="1"/>
    </xf>
    <xf numFmtId="0" fontId="1" fillId="0" borderId="8" xfId="6" applyFont="1" applyBorder="1" applyAlignment="1">
      <alignment horizontal="left" vertical="top" wrapText="1"/>
    </xf>
    <xf numFmtId="0" fontId="0" fillId="0" borderId="8" xfId="6" applyFont="1" applyBorder="1" applyAlignment="1">
      <alignment horizontal="left" vertical="top" wrapText="1"/>
    </xf>
    <xf numFmtId="0" fontId="0" fillId="0" borderId="0" xfId="6" applyFont="1" applyAlignment="1" applyProtection="1">
      <alignment horizontal="left" vertical="top" wrapText="1"/>
      <protection locked="0"/>
    </xf>
    <xf numFmtId="0" fontId="15" fillId="0" borderId="0" xfId="6" applyFont="1" applyAlignment="1">
      <alignment horizontal="left" vertical="top"/>
    </xf>
    <xf numFmtId="0" fontId="12" fillId="0" borderId="0" xfId="1" applyFont="1" applyFill="1" applyBorder="1" applyAlignment="1">
      <alignment horizontal="left" vertical="top" wrapText="1"/>
    </xf>
    <xf numFmtId="0" fontId="12" fillId="0" borderId="8" xfId="1" applyFont="1" applyFill="1" applyBorder="1" applyAlignment="1">
      <alignment horizontal="left" vertical="top" wrapText="1"/>
    </xf>
    <xf numFmtId="0" fontId="12" fillId="0" borderId="0" xfId="1" applyFont="1" applyFill="1" applyBorder="1" applyAlignment="1" applyProtection="1">
      <alignment horizontal="left" vertical="top" wrapText="1"/>
      <protection locked="0"/>
    </xf>
    <xf numFmtId="0" fontId="12" fillId="0" borderId="0" xfId="6" applyFont="1" applyAlignment="1" applyProtection="1">
      <alignment vertical="top"/>
      <protection locked="0"/>
    </xf>
    <xf numFmtId="10" fontId="12" fillId="0" borderId="0" xfId="6" applyNumberFormat="1" applyFont="1" applyAlignment="1" applyProtection="1">
      <alignment horizontal="left" vertical="top" wrapText="1"/>
      <protection locked="0"/>
    </xf>
    <xf numFmtId="0" fontId="12" fillId="0" borderId="0" xfId="0" applyFont="1" applyAlignment="1">
      <alignment horizontal="left" vertical="top" wrapText="1"/>
    </xf>
    <xf numFmtId="0" fontId="0" fillId="0" borderId="0" xfId="0" applyAlignment="1">
      <alignment horizontal="left" vertical="top" wrapText="1"/>
    </xf>
    <xf numFmtId="0" fontId="0" fillId="0" borderId="10" xfId="0" applyBorder="1" applyAlignment="1">
      <alignment horizontal="left" vertical="top" wrapText="1"/>
    </xf>
    <xf numFmtId="9" fontId="0" fillId="0" borderId="0" xfId="0" applyNumberFormat="1" applyAlignment="1">
      <alignment horizontal="left" vertical="top" wrapText="1"/>
    </xf>
    <xf numFmtId="0" fontId="0" fillId="0" borderId="11" xfId="0" applyBorder="1" applyAlignment="1">
      <alignment horizontal="left" vertical="top" wrapText="1"/>
    </xf>
    <xf numFmtId="0" fontId="0" fillId="0" borderId="4" xfId="0" applyBorder="1" applyAlignment="1">
      <alignment horizontal="left" vertical="top" wrapText="1"/>
    </xf>
    <xf numFmtId="0" fontId="0" fillId="0" borderId="0" xfId="0" applyAlignment="1">
      <alignment vertical="top" wrapText="1"/>
    </xf>
    <xf numFmtId="9" fontId="0" fillId="0" borderId="0" xfId="0" applyNumberFormat="1" applyAlignment="1">
      <alignment vertical="top" wrapText="1"/>
    </xf>
    <xf numFmtId="0" fontId="8" fillId="0" borderId="0" xfId="6" applyAlignment="1" applyProtection="1">
      <alignment horizontal="left" vertical="top" wrapText="1"/>
      <protection locked="0"/>
    </xf>
    <xf numFmtId="0" fontId="0" fillId="8" borderId="2" xfId="0" applyFill="1" applyBorder="1" applyAlignment="1">
      <alignment horizontal="left" vertical="top" wrapText="1"/>
    </xf>
    <xf numFmtId="0" fontId="0" fillId="8" borderId="2" xfId="0" applyFill="1" applyBorder="1" applyAlignment="1">
      <alignment wrapText="1"/>
    </xf>
    <xf numFmtId="0" fontId="0" fillId="12" borderId="0" xfId="0" applyFill="1"/>
    <xf numFmtId="0" fontId="12" fillId="12" borderId="0" xfId="0" applyFont="1" applyFill="1"/>
    <xf numFmtId="0" fontId="5" fillId="13" borderId="0" xfId="0" applyFont="1" applyFill="1" applyAlignment="1">
      <alignment horizontal="left" vertical="top" wrapText="1"/>
    </xf>
    <xf numFmtId="0" fontId="0" fillId="12" borderId="0" xfId="0" applyFill="1" applyAlignment="1">
      <alignment wrapText="1"/>
    </xf>
    <xf numFmtId="0" fontId="0" fillId="9" borderId="15" xfId="0" applyFill="1" applyBorder="1" applyAlignment="1">
      <alignment horizontal="left" vertical="top" wrapText="1"/>
    </xf>
    <xf numFmtId="14" fontId="0" fillId="9" borderId="15" xfId="0" applyNumberFormat="1" applyFill="1" applyBorder="1" applyAlignment="1">
      <alignment horizontal="left" vertical="top" wrapText="1"/>
    </xf>
    <xf numFmtId="0" fontId="0" fillId="0" borderId="0" xfId="0" applyAlignment="1">
      <alignment horizontal="left" vertical="top" wrapText="1"/>
    </xf>
    <xf numFmtId="0" fontId="12" fillId="0" borderId="0" xfId="0" applyFont="1" applyAlignment="1">
      <alignment horizontal="left" vertical="top" wrapText="1"/>
    </xf>
    <xf numFmtId="0" fontId="12" fillId="0" borderId="0" xfId="6" applyFont="1" applyAlignment="1" applyProtection="1">
      <alignment horizontal="left" vertical="top" wrapText="1"/>
      <protection locked="0"/>
    </xf>
    <xf numFmtId="0" fontId="1" fillId="0" borderId="0" xfId="6" applyFont="1" applyAlignment="1" applyProtection="1">
      <alignment horizontal="left" vertical="top" wrapText="1"/>
      <protection locked="0"/>
    </xf>
    <xf numFmtId="9" fontId="12" fillId="0" borderId="0" xfId="6" applyNumberFormat="1" applyFont="1" applyAlignment="1" applyProtection="1">
      <alignment horizontal="left" vertical="top" wrapText="1"/>
      <protection locked="0"/>
    </xf>
    <xf numFmtId="10" fontId="12" fillId="0" borderId="0" xfId="6" applyNumberFormat="1" applyFont="1" applyAlignment="1" applyProtection="1">
      <alignment horizontal="left" vertical="top" wrapText="1"/>
      <protection locked="0"/>
    </xf>
    <xf numFmtId="0" fontId="0" fillId="0" borderId="0" xfId="0" applyAlignment="1">
      <alignment horizontal="left" vertical="top"/>
    </xf>
    <xf numFmtId="0" fontId="9" fillId="0" borderId="5" xfId="6" applyFont="1" applyBorder="1" applyAlignment="1">
      <alignment vertical="top" wrapText="1"/>
    </xf>
    <xf numFmtId="0" fontId="9" fillId="0" borderId="5" xfId="6" applyFont="1" applyBorder="1" applyAlignment="1">
      <alignment horizontal="left" vertical="top" wrapText="1"/>
    </xf>
    <xf numFmtId="0" fontId="5" fillId="11" borderId="5" xfId="6" applyFont="1" applyFill="1" applyBorder="1" applyAlignment="1" applyProtection="1">
      <alignment vertical="top" wrapText="1"/>
      <protection locked="0"/>
    </xf>
    <xf numFmtId="0" fontId="1" fillId="5" borderId="5" xfId="3" applyNumberFormat="1" applyBorder="1" applyAlignment="1" applyProtection="1">
      <alignment vertical="top" wrapText="1"/>
      <protection locked="0"/>
    </xf>
    <xf numFmtId="0" fontId="1" fillId="15" borderId="5" xfId="11" applyNumberFormat="1" applyBorder="1" applyAlignment="1" applyProtection="1">
      <alignment vertical="top" wrapText="1"/>
      <protection locked="0"/>
    </xf>
    <xf numFmtId="0" fontId="7" fillId="6" borderId="2" xfId="4" applyNumberFormat="1" applyBorder="1" applyAlignment="1" applyProtection="1">
      <alignment horizontal="center" vertical="top" wrapText="1"/>
      <protection locked="0"/>
    </xf>
    <xf numFmtId="0" fontId="4" fillId="4" borderId="1" xfId="2" applyNumberFormat="1" applyAlignment="1" applyProtection="1">
      <alignment vertical="top" wrapText="1"/>
      <protection locked="0"/>
    </xf>
    <xf numFmtId="0" fontId="4" fillId="4" borderId="1" xfId="2" applyNumberFormat="1" applyAlignment="1" applyProtection="1">
      <alignment horizontal="left" vertical="top" textRotation="90" wrapText="1"/>
      <protection locked="0"/>
    </xf>
    <xf numFmtId="0" fontId="4" fillId="4" borderId="1" xfId="2" applyNumberFormat="1" applyAlignment="1" applyProtection="1">
      <alignment horizontal="left" vertical="top" wrapText="1"/>
      <protection locked="0"/>
    </xf>
    <xf numFmtId="0" fontId="7" fillId="14" borderId="5" xfId="10" applyBorder="1" applyAlignment="1" applyProtection="1">
      <alignment vertical="top" textRotation="90" wrapText="1"/>
      <protection locked="0"/>
    </xf>
    <xf numFmtId="0" fontId="7" fillId="14" borderId="6" xfId="10" applyBorder="1" applyAlignment="1" applyProtection="1">
      <alignment vertical="top" wrapText="1" indent="1"/>
      <protection locked="0"/>
    </xf>
    <xf numFmtId="0" fontId="7" fillId="14" borderId="0" xfId="10" applyBorder="1" applyAlignment="1" applyProtection="1">
      <alignment vertical="top" wrapText="1"/>
      <protection locked="0"/>
    </xf>
    <xf numFmtId="0" fontId="7" fillId="14" borderId="7" xfId="10" applyBorder="1" applyAlignment="1" applyProtection="1">
      <alignment vertical="top" wrapText="1"/>
      <protection locked="0"/>
    </xf>
    <xf numFmtId="0" fontId="7" fillId="14" borderId="5" xfId="10" applyBorder="1" applyAlignment="1" applyProtection="1">
      <alignment vertical="top" wrapText="1"/>
      <protection locked="0"/>
    </xf>
    <xf numFmtId="0" fontId="7" fillId="14" borderId="5" xfId="10" applyBorder="1" applyAlignment="1" applyProtection="1">
      <alignment horizontal="left" vertical="top" wrapText="1"/>
      <protection locked="0"/>
    </xf>
    <xf numFmtId="0" fontId="1" fillId="15" borderId="5" xfId="11" applyNumberFormat="1" applyBorder="1" applyAlignment="1" applyProtection="1">
      <alignment horizontal="left" vertical="top" textRotation="90" wrapText="1"/>
      <protection locked="0"/>
    </xf>
    <xf numFmtId="0" fontId="11" fillId="0" borderId="0" xfId="6" applyFont="1" applyAlignment="1">
      <alignment horizontal="left" vertical="top" textRotation="90" wrapText="1"/>
    </xf>
    <xf numFmtId="0" fontId="12" fillId="0" borderId="0" xfId="0" applyFont="1" applyAlignment="1">
      <alignment horizontal="left" vertical="top" textRotation="90" wrapText="1"/>
    </xf>
    <xf numFmtId="0" fontId="1" fillId="0" borderId="0" xfId="6" applyFont="1" applyBorder="1" applyAlignment="1">
      <alignment horizontal="left" vertical="top" wrapText="1"/>
    </xf>
    <xf numFmtId="0" fontId="0" fillId="0" borderId="0" xfId="6" applyFont="1" applyBorder="1" applyAlignment="1">
      <alignment horizontal="left" vertical="top" wrapText="1"/>
    </xf>
    <xf numFmtId="0" fontId="12" fillId="0" borderId="0" xfId="6" applyFont="1" applyBorder="1" applyAlignment="1" applyProtection="1">
      <alignment horizontal="left" vertical="top" wrapText="1"/>
      <protection locked="0"/>
    </xf>
    <xf numFmtId="0" fontId="12" fillId="0" borderId="0" xfId="6" applyFont="1" applyBorder="1" applyAlignment="1" applyProtection="1">
      <alignment vertical="top" wrapText="1"/>
      <protection locked="0"/>
    </xf>
    <xf numFmtId="0" fontId="0" fillId="0" borderId="0" xfId="0" applyBorder="1" applyAlignment="1">
      <alignment horizontal="left" vertical="top" wrapText="1"/>
    </xf>
    <xf numFmtId="0" fontId="0" fillId="10" borderId="0" xfId="0" applyFill="1" applyBorder="1" applyAlignment="1">
      <alignment horizontal="left" vertical="top" wrapText="1"/>
    </xf>
    <xf numFmtId="0" fontId="0" fillId="0" borderId="0" xfId="0" applyFill="1" applyBorder="1" applyAlignment="1">
      <alignment horizontal="left" vertical="top" wrapText="1"/>
    </xf>
    <xf numFmtId="0" fontId="8" fillId="0" borderId="0" xfId="6" applyAlignment="1">
      <alignment horizontal="left" vertical="top"/>
    </xf>
    <xf numFmtId="0" fontId="0" fillId="0" borderId="0" xfId="0" applyAlignment="1">
      <alignment horizontal="left" vertical="top" wrapText="1"/>
    </xf>
    <xf numFmtId="0" fontId="3" fillId="3" borderId="0" xfId="12"/>
    <xf numFmtId="0" fontId="7" fillId="7" borderId="0" xfId="5"/>
    <xf numFmtId="0" fontId="7" fillId="18" borderId="0" xfId="14"/>
    <xf numFmtId="0" fontId="7" fillId="14" borderId="0" xfId="10"/>
    <xf numFmtId="0" fontId="4" fillId="4" borderId="1" xfId="2"/>
    <xf numFmtId="0" fontId="7" fillId="6" borderId="0" xfId="4"/>
    <xf numFmtId="0" fontId="0" fillId="9" borderId="18" xfId="0" applyFill="1" applyBorder="1" applyAlignment="1">
      <alignment horizontal="left" vertical="top" wrapText="1"/>
    </xf>
    <xf numFmtId="0" fontId="0" fillId="9" borderId="24" xfId="0" applyFill="1" applyBorder="1" applyAlignment="1">
      <alignment horizontal="left" vertical="top" wrapText="1"/>
    </xf>
    <xf numFmtId="0" fontId="0" fillId="9" borderId="23" xfId="0" applyFill="1" applyBorder="1" applyAlignment="1">
      <alignment horizontal="left" vertical="top" wrapText="1"/>
    </xf>
    <xf numFmtId="0" fontId="0" fillId="9" borderId="25" xfId="0" applyFill="1" applyBorder="1" applyAlignment="1">
      <alignment horizontal="left" vertical="top" wrapText="1"/>
    </xf>
    <xf numFmtId="0" fontId="0" fillId="9" borderId="22" xfId="0" applyFill="1" applyBorder="1" applyAlignment="1">
      <alignment horizontal="left" vertical="top" wrapText="1"/>
    </xf>
    <xf numFmtId="0" fontId="0" fillId="9" borderId="21" xfId="0" applyFill="1" applyBorder="1" applyAlignment="1">
      <alignment horizontal="left" vertical="top" wrapText="1"/>
    </xf>
    <xf numFmtId="0" fontId="0" fillId="9" borderId="26" xfId="0" applyFill="1" applyBorder="1" applyAlignment="1">
      <alignment horizontal="left" vertical="top" wrapText="1"/>
    </xf>
    <xf numFmtId="0" fontId="0" fillId="9" borderId="20" xfId="0" applyFill="1" applyBorder="1" applyAlignment="1">
      <alignment horizontal="left" vertical="top" wrapText="1"/>
    </xf>
    <xf numFmtId="0" fontId="19" fillId="9" borderId="0" xfId="0" applyFont="1" applyFill="1"/>
    <xf numFmtId="0" fontId="0" fillId="9" borderId="0" xfId="0" applyFill="1" applyBorder="1" applyAlignment="1">
      <alignment horizontal="left" vertical="top" wrapText="1"/>
    </xf>
    <xf numFmtId="14" fontId="0" fillId="9" borderId="0" xfId="0" applyNumberFormat="1" applyFill="1" applyBorder="1" applyAlignment="1">
      <alignment horizontal="left" vertical="top" wrapText="1"/>
    </xf>
    <xf numFmtId="0" fontId="0" fillId="9" borderId="0" xfId="0" applyFill="1" applyBorder="1"/>
    <xf numFmtId="0" fontId="20" fillId="9" borderId="0" xfId="0" applyFont="1" applyFill="1"/>
    <xf numFmtId="0" fontId="1" fillId="17" borderId="5" xfId="13" applyNumberFormat="1" applyBorder="1" applyAlignment="1" applyProtection="1">
      <alignment horizontal="left" vertical="top" wrapText="1"/>
      <protection locked="0"/>
    </xf>
    <xf numFmtId="0" fontId="1" fillId="17" borderId="5" xfId="13" applyNumberFormat="1" applyBorder="1" applyAlignment="1" applyProtection="1">
      <alignment vertical="top" wrapText="1"/>
      <protection locked="0"/>
    </xf>
    <xf numFmtId="0" fontId="1" fillId="17" borderId="0" xfId="13"/>
    <xf numFmtId="0" fontId="0" fillId="0" borderId="5" xfId="0" applyBorder="1" applyAlignment="1">
      <alignment horizontal="left" vertical="top"/>
    </xf>
    <xf numFmtId="0" fontId="18" fillId="0" borderId="17" xfId="0" applyFont="1" applyBorder="1" applyAlignment="1">
      <alignment horizontal="left" vertical="top"/>
    </xf>
    <xf numFmtId="0" fontId="12" fillId="0" borderId="5" xfId="0" applyFont="1" applyBorder="1" applyAlignment="1">
      <alignment horizontal="left" vertical="top"/>
    </xf>
    <xf numFmtId="0" fontId="0" fillId="0" borderId="5" xfId="0" applyBorder="1" applyAlignment="1"/>
    <xf numFmtId="0" fontId="18" fillId="0" borderId="0" xfId="0" applyFont="1" applyAlignment="1">
      <alignment horizontal="left" vertical="top"/>
    </xf>
    <xf numFmtId="0" fontId="8" fillId="0" borderId="0" xfId="0" applyFont="1" applyAlignment="1">
      <alignment horizontal="left" vertical="top"/>
    </xf>
    <xf numFmtId="0" fontId="12" fillId="0" borderId="0" xfId="0" applyFont="1" applyAlignment="1">
      <alignment horizontal="center" vertical="top" textRotation="90" wrapText="1"/>
    </xf>
    <xf numFmtId="0" fontId="0" fillId="0" borderId="0" xfId="0" applyAlignment="1">
      <alignment horizontal="center"/>
    </xf>
    <xf numFmtId="0" fontId="0" fillId="0" borderId="0" xfId="0" applyAlignment="1">
      <alignment horizontal="center" vertical="top" wrapText="1"/>
    </xf>
    <xf numFmtId="0" fontId="11" fillId="0" borderId="0" xfId="6" applyFont="1" applyAlignment="1">
      <alignment horizontal="center" vertical="top" textRotation="90" wrapText="1"/>
    </xf>
    <xf numFmtId="0" fontId="12" fillId="0" borderId="19" xfId="0" applyFont="1" applyBorder="1" applyAlignment="1">
      <alignment horizontal="center" vertical="top" textRotation="90" wrapText="1"/>
    </xf>
    <xf numFmtId="0" fontId="0" fillId="0" borderId="0" xfId="0" applyAlignment="1">
      <alignment horizontal="left" vertical="top" wrapText="1"/>
    </xf>
    <xf numFmtId="0" fontId="0" fillId="0" borderId="4" xfId="0" applyBorder="1" applyAlignment="1">
      <alignment horizontal="left" vertical="top" wrapText="1"/>
    </xf>
    <xf numFmtId="0" fontId="11" fillId="0" borderId="0" xfId="6" applyFont="1" applyBorder="1" applyAlignment="1">
      <alignment horizontal="center" vertical="top" textRotation="90" wrapText="1"/>
    </xf>
    <xf numFmtId="0" fontId="12" fillId="0" borderId="0" xfId="6" applyFont="1" applyAlignment="1" applyProtection="1">
      <alignment horizontal="center" vertical="top" wrapText="1"/>
      <protection locked="0"/>
    </xf>
    <xf numFmtId="0" fontId="12" fillId="0" borderId="0" xfId="6" applyFont="1" applyAlignment="1" applyProtection="1">
      <alignment horizontal="left" vertical="top" wrapText="1"/>
      <protection locked="0"/>
    </xf>
    <xf numFmtId="9" fontId="12" fillId="0" borderId="0" xfId="6" applyNumberFormat="1" applyFont="1" applyAlignment="1" applyProtection="1">
      <alignment horizontal="left" vertical="top" wrapText="1"/>
      <protection locked="0"/>
    </xf>
    <xf numFmtId="0" fontId="11" fillId="0" borderId="3" xfId="6" applyFont="1" applyBorder="1" applyAlignment="1">
      <alignment horizontal="center" vertical="top" textRotation="90" wrapText="1"/>
    </xf>
    <xf numFmtId="0" fontId="12" fillId="0" borderId="3" xfId="6" applyFont="1" applyBorder="1" applyAlignment="1" applyProtection="1">
      <alignment horizontal="center" vertical="top" wrapText="1"/>
      <protection locked="0"/>
    </xf>
    <xf numFmtId="0" fontId="12" fillId="0" borderId="0" xfId="6" applyFont="1" applyBorder="1" applyAlignment="1" applyProtection="1">
      <alignment horizontal="center" vertical="top" wrapText="1"/>
      <protection locked="0"/>
    </xf>
    <xf numFmtId="0" fontId="11" fillId="0" borderId="0" xfId="6" applyFont="1" applyFill="1" applyAlignment="1">
      <alignment horizontal="center" vertical="top" textRotation="90" wrapText="1"/>
    </xf>
    <xf numFmtId="0" fontId="18" fillId="0" borderId="16" xfId="0" applyFont="1" applyBorder="1" applyAlignment="1">
      <alignment horizontal="center" vertical="top" wrapText="1"/>
    </xf>
    <xf numFmtId="0" fontId="18" fillId="0" borderId="9" xfId="0" applyFont="1" applyBorder="1" applyAlignment="1">
      <alignment horizontal="center" vertical="top" wrapText="1"/>
    </xf>
    <xf numFmtId="0" fontId="1" fillId="0" borderId="0" xfId="6" applyFont="1" applyAlignment="1" applyProtection="1">
      <alignment horizontal="center" vertical="top" wrapText="1"/>
      <protection locked="0"/>
    </xf>
    <xf numFmtId="9" fontId="12" fillId="0" borderId="0" xfId="6" applyNumberFormat="1" applyFont="1" applyAlignment="1" applyProtection="1">
      <alignment horizontal="center" vertical="top" wrapText="1"/>
      <protection locked="0"/>
    </xf>
    <xf numFmtId="0" fontId="6" fillId="0" borderId="0" xfId="0" applyFont="1" applyAlignment="1">
      <alignment horizontal="left" vertical="top" wrapText="1"/>
    </xf>
    <xf numFmtId="0" fontId="0" fillId="10" borderId="0" xfId="0" applyFill="1" applyBorder="1" applyAlignment="1">
      <alignment horizontal="left" vertical="top" wrapText="1"/>
    </xf>
    <xf numFmtId="0" fontId="12" fillId="0" borderId="0" xfId="0" applyFont="1" applyAlignment="1">
      <alignment horizontal="center" vertical="top" wrapText="1" indent="1"/>
    </xf>
    <xf numFmtId="0" fontId="0" fillId="0" borderId="0" xfId="0" applyFill="1" applyBorder="1" applyAlignment="1">
      <alignment horizontal="left" vertical="top" wrapText="1"/>
    </xf>
    <xf numFmtId="0" fontId="0" fillId="0" borderId="0" xfId="0" applyAlignment="1">
      <alignment horizontal="left" vertical="top"/>
    </xf>
    <xf numFmtId="0" fontId="0" fillId="0" borderId="14"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12" fillId="0" borderId="4" xfId="0" applyFont="1" applyBorder="1" applyAlignment="1">
      <alignment horizontal="left" vertical="top" wrapText="1"/>
    </xf>
    <xf numFmtId="0" fontId="12" fillId="0" borderId="0" xfId="0" applyFont="1" applyAlignment="1">
      <alignment horizontal="left" vertical="top" wrapText="1"/>
    </xf>
    <xf numFmtId="0" fontId="12" fillId="0" borderId="0" xfId="6" applyFont="1" applyAlignment="1">
      <alignment horizontal="left" vertical="top" wrapText="1"/>
    </xf>
    <xf numFmtId="0" fontId="0" fillId="0" borderId="8" xfId="6" applyFont="1" applyBorder="1" applyAlignment="1">
      <alignment horizontal="left" vertical="top" wrapText="1"/>
    </xf>
    <xf numFmtId="0" fontId="1" fillId="0" borderId="0" xfId="6" applyFont="1" applyAlignment="1">
      <alignment horizontal="left" vertical="top" wrapText="1"/>
    </xf>
    <xf numFmtId="0" fontId="1" fillId="0" borderId="9" xfId="6" applyFont="1" applyBorder="1" applyAlignment="1">
      <alignment horizontal="left" vertical="top" wrapText="1"/>
    </xf>
    <xf numFmtId="0" fontId="0" fillId="0" borderId="9" xfId="6" applyFont="1" applyBorder="1" applyAlignment="1">
      <alignment horizontal="left" vertical="top" wrapText="1"/>
    </xf>
    <xf numFmtId="0" fontId="1" fillId="0" borderId="8" xfId="6" applyFont="1" applyBorder="1" applyAlignment="1">
      <alignment horizontal="left" vertical="top" wrapText="1"/>
    </xf>
    <xf numFmtId="0" fontId="0" fillId="0" borderId="0" xfId="6" applyFont="1" applyAlignment="1" applyProtection="1">
      <alignment horizontal="left" vertical="top" wrapText="1"/>
      <protection locked="0"/>
    </xf>
    <xf numFmtId="0" fontId="1" fillId="0" borderId="0" xfId="6" applyFont="1" applyAlignment="1" applyProtection="1">
      <alignment horizontal="left" vertical="top" wrapText="1"/>
      <protection locked="0"/>
    </xf>
    <xf numFmtId="0" fontId="1" fillId="0" borderId="0" xfId="6" applyFont="1" applyBorder="1" applyAlignment="1">
      <alignment horizontal="left" vertical="top" wrapText="1"/>
    </xf>
    <xf numFmtId="0" fontId="0" fillId="0" borderId="0" xfId="6" applyFont="1" applyBorder="1" applyAlignment="1">
      <alignment horizontal="left" vertical="top" wrapText="1"/>
    </xf>
    <xf numFmtId="0" fontId="12" fillId="0" borderId="0" xfId="6" applyFont="1" applyBorder="1" applyAlignment="1" applyProtection="1">
      <alignment horizontal="left" vertical="top" wrapText="1"/>
      <protection locked="0"/>
    </xf>
    <xf numFmtId="0" fontId="12" fillId="0" borderId="0" xfId="6" applyFont="1" applyAlignment="1">
      <alignment horizontal="left" vertical="top"/>
    </xf>
    <xf numFmtId="0" fontId="0" fillId="0" borderId="0" xfId="6" applyFont="1" applyAlignment="1">
      <alignment horizontal="left" vertical="top" wrapText="1"/>
    </xf>
    <xf numFmtId="10" fontId="12" fillId="0" borderId="0" xfId="6" applyNumberFormat="1" applyFont="1" applyAlignment="1" applyProtection="1">
      <alignment horizontal="left" vertical="top" wrapText="1"/>
      <protection locked="0"/>
    </xf>
    <xf numFmtId="0" fontId="1" fillId="0" borderId="0" xfId="6" applyFont="1" applyBorder="1" applyAlignment="1" applyProtection="1">
      <alignment horizontal="left" vertical="top" wrapText="1"/>
      <protection locked="0"/>
    </xf>
    <xf numFmtId="0" fontId="11" fillId="0" borderId="0" xfId="6" applyFont="1" applyAlignment="1">
      <alignment horizontal="left" vertical="top" wrapText="1"/>
    </xf>
    <xf numFmtId="0" fontId="13" fillId="0" borderId="0" xfId="6" applyFont="1" applyAlignment="1" applyProtection="1">
      <alignment horizontal="left" vertical="top" wrapText="1"/>
      <protection locked="0"/>
    </xf>
    <xf numFmtId="0" fontId="12" fillId="0" borderId="0" xfId="8" applyNumberFormat="1" applyFont="1" applyFill="1" applyBorder="1" applyAlignment="1">
      <alignment horizontal="left" vertical="top" wrapText="1"/>
    </xf>
    <xf numFmtId="0" fontId="12" fillId="0" borderId="0" xfId="1" applyFont="1" applyFill="1" applyBorder="1" applyAlignment="1">
      <alignment horizontal="center" vertical="top" wrapText="1"/>
    </xf>
    <xf numFmtId="0" fontId="12" fillId="0" borderId="0" xfId="1" applyFont="1" applyFill="1" applyBorder="1" applyAlignment="1">
      <alignment horizontal="left" vertical="top" wrapText="1"/>
    </xf>
    <xf numFmtId="0" fontId="11" fillId="0" borderId="0" xfId="6" applyFont="1" applyFill="1" applyAlignment="1">
      <alignment horizontal="left" vertical="top" textRotation="90" wrapText="1"/>
    </xf>
    <xf numFmtId="0" fontId="15" fillId="0" borderId="0" xfId="6" applyFont="1" applyAlignment="1">
      <alignment horizontal="left" vertical="top" wrapText="1"/>
    </xf>
    <xf numFmtId="0" fontId="3" fillId="3" borderId="5" xfId="12" applyNumberFormat="1" applyBorder="1" applyAlignment="1" applyProtection="1">
      <alignment horizontal="left" vertical="center" textRotation="90" wrapText="1"/>
      <protection locked="0"/>
    </xf>
    <xf numFmtId="0" fontId="3" fillId="3" borderId="5" xfId="12" applyNumberFormat="1" applyBorder="1" applyAlignment="1" applyProtection="1">
      <alignment vertical="top" wrapText="1"/>
      <protection locked="0"/>
    </xf>
  </cellXfs>
  <cellStyles count="15">
    <cellStyle name="40% - Accent2" xfId="13" builtinId="35"/>
    <cellStyle name="60% - Accent1" xfId="3" builtinId="32"/>
    <cellStyle name="60% - Accent6" xfId="11" builtinId="52"/>
    <cellStyle name="Accent2" xfId="4" builtinId="33"/>
    <cellStyle name="Accent3" xfId="10" builtinId="37"/>
    <cellStyle name="Accent5" xfId="14" builtinId="45"/>
    <cellStyle name="Accent6" xfId="5" builtinId="49"/>
    <cellStyle name="Bad" xfId="1" builtinId="27"/>
    <cellStyle name="Delete" xfId="8" xr:uid="{FA05D457-C825-4121-8AA9-A4CD701C6FA8}"/>
    <cellStyle name="Input" xfId="2" builtinId="20"/>
    <cellStyle name="Neutral" xfId="12" builtinId="28"/>
    <cellStyle name="Neutral 2" xfId="7" xr:uid="{DC0C63E6-3D04-4965-BF4B-626B7D24045A}"/>
    <cellStyle name="Normal" xfId="0" builtinId="0"/>
    <cellStyle name="Normal 2" xfId="6" xr:uid="{E2FB6D8C-FD20-4C48-91CF-F43AEDD05349}"/>
    <cellStyle name="Normal 3" xfId="9" xr:uid="{70CD293D-1478-44C2-A268-CFF6A9B3114B}"/>
  </cellStyles>
  <dxfs count="382">
    <dxf>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6"/>
          <bgColor theme="1"/>
        </patternFill>
      </fill>
      <alignment horizontal="left" vertical="top"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indexed="64"/>
          <bgColor theme="0" tint="-0.249977111117893"/>
        </patternFill>
      </fill>
      <alignment horizontal="left" vertical="top" textRotation="0" wrapText="0" indent="0" justifyLastLine="0" shrinkToFit="0" readingOrder="0"/>
    </dxf>
    <dxf>
      <fill>
        <patternFill patternType="solid">
          <fgColor indexed="64"/>
          <bgColor theme="0" tint="-0.249977111117893"/>
        </patternFill>
      </fill>
      <alignment horizontal="left" vertical="top" textRotation="0" wrapText="0" indent="0" justifyLastLine="0" shrinkToFit="0" readingOrder="0"/>
    </dxf>
    <dxf>
      <fill>
        <patternFill patternType="solid">
          <fgColor indexed="64"/>
          <bgColor theme="0" tint="-0.249977111117893"/>
        </patternFill>
      </fill>
      <alignment horizontal="left" vertical="top" textRotation="0" wrapText="0" indent="0" justifyLastLine="0" shrinkToFit="0" readingOrder="0"/>
    </dxf>
    <dxf>
      <fill>
        <patternFill patternType="solid">
          <fgColor indexed="64"/>
          <bgColor theme="0" tint="-0.249977111117893"/>
        </patternFill>
      </fill>
      <alignment horizontal="left" vertical="top" textRotation="0" wrapText="0" indent="0" justifyLastLine="0" shrinkToFit="0" readingOrder="0"/>
    </dxf>
    <dxf>
      <fill>
        <patternFill patternType="solid">
          <fgColor indexed="64"/>
          <bgColor theme="0" tint="-0.249977111117893"/>
        </patternFill>
      </fill>
      <alignment horizontal="left" vertical="top" textRotation="0" wrapText="0" indent="0" justifyLastLine="0" shrinkToFit="0" readingOrder="0"/>
    </dxf>
    <dxf>
      <fill>
        <patternFill patternType="solid">
          <fgColor indexed="64"/>
          <bgColor theme="0" tint="-0.249977111117893"/>
        </patternFill>
      </fill>
      <alignment horizontal="left" vertical="top" textRotation="0" wrapText="0" indent="0" justifyLastLine="0" shrinkToFit="0" readingOrder="0"/>
    </dxf>
    <dxf>
      <fill>
        <patternFill patternType="solid">
          <fgColor indexed="64"/>
          <bgColor theme="0" tint="-0.249977111117893"/>
        </patternFill>
      </fill>
      <alignment horizontal="left" vertical="top" textRotation="0" wrapText="0" indent="0" justifyLastLine="0" shrinkToFit="0" readingOrder="0"/>
    </dxf>
    <dxf>
      <fill>
        <patternFill patternType="solid">
          <fgColor indexed="64"/>
          <bgColor theme="0" tint="-0.249977111117893"/>
        </patternFill>
      </fill>
      <alignment horizontal="left" vertical="top" textRotation="0" wrapText="0" indent="0" justifyLastLine="0" shrinkToFit="0" readingOrder="0"/>
    </dxf>
    <dxf>
      <fill>
        <patternFill patternType="solid">
          <fgColor indexed="64"/>
          <bgColor theme="1"/>
        </patternFill>
      </fill>
      <alignment horizontal="left" vertical="top" textRotation="0" wrapText="1" indent="0" justifyLastLine="0" shrinkToFit="0"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indexed="64"/>
          <bgColor theme="0" tint="-0.14999847407452621"/>
        </patternFill>
      </fill>
      <alignment horizontal="left" vertical="top" textRotation="0" wrapText="1" indent="0" justifyLastLine="0" shrinkToFit="0" readingOrder="0"/>
      <border diagonalUp="0" diagonalDown="0">
        <left style="medium">
          <color indexed="64"/>
        </left>
        <right/>
        <top style="medium">
          <color indexed="64"/>
        </top>
        <bottom style="medium">
          <color indexed="64"/>
        </bottom>
        <vertical/>
        <horizontal/>
      </border>
    </dxf>
    <dxf>
      <fill>
        <patternFill patternType="solid">
          <fgColor indexed="64"/>
          <bgColor theme="0" tint="-0.14999847407452621"/>
        </patternFill>
      </fill>
      <alignment horizontal="left" vertical="top"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numFmt numFmtId="0" formatCode="General"/>
      <fill>
        <patternFill patternType="solid">
          <fgColor indexed="64"/>
          <bgColor theme="0" tint="-0.14999847407452621"/>
        </patternFill>
      </fill>
      <alignment horizontal="left" vertical="top"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dxf>
    <dxf>
      <fill>
        <patternFill patternType="solid">
          <fgColor indexed="64"/>
          <bgColor theme="0" tint="-0.14999847407452621"/>
        </patternFill>
      </fill>
      <alignment horizontal="left" vertical="top" textRotation="0" wrapText="1" indent="0" justifyLastLine="0" shrinkToFit="0" readingOrder="0"/>
      <border diagonalUp="0" diagonalDown="0">
        <left/>
        <right style="medium">
          <color indexed="64"/>
        </right>
        <top style="medium">
          <color indexed="64"/>
        </top>
        <bottom style="medium">
          <color indexed="64"/>
        </bottom>
        <vertical/>
        <horizontal/>
      </border>
    </dxf>
    <dxf>
      <border>
        <top style="thin">
          <color indexed="64"/>
        </top>
      </border>
    </dxf>
    <dxf>
      <border outline="0">
        <left style="medium">
          <color indexed="64"/>
        </left>
        <right style="medium">
          <color indexed="64"/>
        </right>
        <top style="medium">
          <color indexed="64"/>
        </top>
        <bottom style="medium">
          <color indexed="64"/>
        </bottom>
      </border>
    </dxf>
    <dxf>
      <border outline="0">
        <bottom style="medium">
          <color indexed="64"/>
        </bottom>
      </border>
    </dxf>
    <dxf>
      <fill>
        <patternFill patternType="solid">
          <fgColor indexed="64"/>
          <bgColor theme="0" tint="-0.14999847407452621"/>
        </patternFill>
      </fill>
      <alignment horizontal="left" vertical="top" textRotation="0" wrapText="1" indent="0" justifyLastLine="0" shrinkToFit="0" readingOrder="0"/>
      <border diagonalUp="0" diagonalDown="0" outline="0">
        <left style="medium">
          <color indexed="64"/>
        </left>
        <right style="medium">
          <color indexed="64"/>
        </right>
        <top/>
        <bottom/>
      </border>
    </dxf>
  </dxfs>
  <tableStyles count="0" defaultTableStyle="TableStyleMedium2" defaultPivotStyle="PivotStyleLight16"/>
  <colors>
    <mruColors>
      <color rgb="FFB07B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ED5D6D4-8657-4E48-BB06-3F3B0D975ADF}" name="TableSE710" displayName="TableSE710" ref="B11:E19" totalsRowShown="0" headerRowDxfId="381" headerRowBorderDxfId="380" tableBorderDxfId="379" totalsRowBorderDxfId="378">
  <autoFilter ref="B11:E19" xr:uid="{5ED5D6D4-8657-4E48-BB06-3F3B0D975ADF}">
    <filterColumn colId="0" hiddenButton="1"/>
    <filterColumn colId="1" hiddenButton="1"/>
    <filterColumn colId="2" hiddenButton="1"/>
    <filterColumn colId="3" hiddenButton="1"/>
  </autoFilter>
  <tableColumns count="4">
    <tableColumn id="1" xr3:uid="{11CA17A6-421B-496D-BA64-9CCC5E62C105}" name="Category" dataDxfId="377"/>
    <tableColumn id="2" xr3:uid="{76E5EA31-09FA-4040-A8A6-2D66FD0CF201}" name="Web of science" dataDxfId="376"/>
    <tableColumn id="3" xr3:uid="{F4D3EA7D-06FF-4094-AB9B-46EC218D45FD}" name="Scopus" dataDxfId="375"/>
    <tableColumn id="4" xr3:uid="{46F9B8D1-1D2A-4652-AB12-2E6590737535}" name="Total " dataDxfId="37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19D5E7A-5A6C-456C-BCA6-10D68B810268}" name="TableEXW" displayName="TableEXW" ref="A1:G65" totalsRowShown="0" headerRowDxfId="283" dataDxfId="282">
  <autoFilter ref="A1:G65" xr:uid="{00000000-0009-0000-0100-000001000000}">
    <filterColumn colId="0" hiddenButton="1"/>
    <filterColumn colId="1" hiddenButton="1"/>
    <filterColumn colId="2" hiddenButton="1"/>
    <filterColumn colId="3" hiddenButton="1"/>
    <filterColumn colId="4" hiddenButton="1"/>
    <filterColumn colId="5" hiddenButton="1"/>
    <filterColumn colId="6" hiddenButton="1"/>
  </autoFilter>
  <sortState xmlns:xlrd2="http://schemas.microsoft.com/office/spreadsheetml/2017/richdata2" ref="A2:G65">
    <sortCondition descending="1" ref="E1:E65"/>
  </sortState>
  <tableColumns count="7">
    <tableColumn id="2" xr3:uid="{9DBEE76B-E9F3-47EC-AF8D-D14697AD95EF}" name="Authors" dataDxfId="281"/>
    <tableColumn id="3" xr3:uid="{AF814190-3054-4B3A-8B77-24183E610809}" name="Article Title" dataDxfId="280"/>
    <tableColumn id="4" xr3:uid="{DCDA52CA-05A2-410E-A000-7B7C923C958F}" name="Source Title" dataDxfId="279"/>
    <tableColumn id="5" xr3:uid="{84466EAF-BA87-4DA2-8472-A97D59CA6FC3}" name="Abstract" dataDxfId="278"/>
    <tableColumn id="6" xr3:uid="{99369A70-4E6E-4A8B-9A69-6F4D3510ED85}" name="Publication Year" dataDxfId="277"/>
    <tableColumn id="7" xr3:uid="{6E163CA3-EA3C-4205-B761-2A1B4640630F}" name="DOI" dataDxfId="276"/>
    <tableColumn id="8" xr3:uid="{7C94A267-3083-4383-B283-5C4AD496AE22}" name="Reason" dataDxfId="275"/>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8BBFC6E-311C-4D23-8CF2-56A22E10BC40}" name="TableEXS" displayName="TableEXS" ref="A1:G90" totalsRowShown="0" headerRowDxfId="8" dataDxfId="7">
  <autoFilter ref="A1:G90" xr:uid="{00000000-0009-0000-0100-000002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1910BB3-5D33-4C44-9C9E-194E2C9CD9A3}" name="Authors" dataDxfId="6"/>
    <tableColumn id="2" xr3:uid="{A2E6778D-30F1-40FF-B78E-ADB46DAA2FE3}" name="Title" dataDxfId="5"/>
    <tableColumn id="3" xr3:uid="{2156C8B6-23EF-427F-9464-E5C62C303685}" name="Source title" dataDxfId="4"/>
    <tableColumn id="4" xr3:uid="{CAD65BB6-9D47-4D9C-83AE-E2C2A8F37E15}" name="Abstract" dataDxfId="3"/>
    <tableColumn id="5" xr3:uid="{E4FB466C-8751-4AD9-B5D7-4DC953F46A5B}" name="Year" dataDxfId="2"/>
    <tableColumn id="6" xr3:uid="{7D7925DA-E221-44B3-98DA-7C8916B49EEA}" name="DOI" dataDxfId="1"/>
    <tableColumn id="7" xr3:uid="{E912257D-F629-4281-AC55-10A75223BDBE}" name="Reason "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P223" dT="2023-02-20T16:16:34.98" personId="{00000000-0000-0000-0000-000000000000}" id="{FB6CD692-F326-4520-A90C-C1C1376486CF}">
    <text xml:space="preserve">Due to the FU, only nitrogen fertilizer was substituted.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I20"/>
  <sheetViews>
    <sheetView workbookViewId="0">
      <selection activeCell="I25" sqref="I25"/>
    </sheetView>
  </sheetViews>
  <sheetFormatPr defaultRowHeight="15" x14ac:dyDescent="0.25"/>
  <cols>
    <col min="1" max="8" width="9.140625" style="2"/>
    <col min="9" max="9" width="21.28515625" style="2" customWidth="1"/>
    <col min="10" max="18" width="9.140625" style="2"/>
    <col min="19" max="21" width="9.140625" style="2" customWidth="1"/>
    <col min="22" max="16384" width="9.140625" style="2"/>
  </cols>
  <sheetData>
    <row r="3" spans="3:9" x14ac:dyDescent="0.25">
      <c r="C3" s="2" t="s">
        <v>2100</v>
      </c>
      <c r="I3" s="2" t="s">
        <v>2116</v>
      </c>
    </row>
    <row r="4" spans="3:9" x14ac:dyDescent="0.25">
      <c r="C4" s="2" t="s">
        <v>1906</v>
      </c>
      <c r="D4" s="2" t="s">
        <v>2114</v>
      </c>
      <c r="I4" s="81" t="s">
        <v>2085</v>
      </c>
    </row>
    <row r="5" spans="3:9" ht="15" customHeight="1" x14ac:dyDescent="0.25">
      <c r="C5" s="2" t="s">
        <v>2048</v>
      </c>
      <c r="D5" s="2" t="s">
        <v>2101</v>
      </c>
      <c r="I5" s="80" t="s">
        <v>2084</v>
      </c>
    </row>
    <row r="6" spans="3:9" ht="15.75" customHeight="1" x14ac:dyDescent="0.25">
      <c r="C6" s="2" t="s">
        <v>687</v>
      </c>
      <c r="D6" s="2" t="s">
        <v>2</v>
      </c>
      <c r="I6" s="79" t="s">
        <v>2083</v>
      </c>
    </row>
    <row r="7" spans="3:9" ht="15" customHeight="1" x14ac:dyDescent="0.25">
      <c r="C7" s="2" t="s">
        <v>30</v>
      </c>
      <c r="D7" s="2" t="s">
        <v>2103</v>
      </c>
      <c r="I7" s="78" t="s">
        <v>2115</v>
      </c>
    </row>
    <row r="8" spans="3:9" ht="15.75" customHeight="1" x14ac:dyDescent="0.25">
      <c r="C8" s="2" t="s">
        <v>1934</v>
      </c>
      <c r="D8" s="2" t="s">
        <v>2102</v>
      </c>
      <c r="I8" s="77" t="s">
        <v>2117</v>
      </c>
    </row>
    <row r="9" spans="3:9" ht="15.75" customHeight="1" x14ac:dyDescent="0.25">
      <c r="C9" s="2" t="s">
        <v>868</v>
      </c>
      <c r="D9" s="2" t="s">
        <v>2134</v>
      </c>
      <c r="I9" s="76" t="s">
        <v>2107</v>
      </c>
    </row>
    <row r="10" spans="3:9" ht="15" customHeight="1" x14ac:dyDescent="0.25">
      <c r="C10" s="2" t="s">
        <v>1938</v>
      </c>
      <c r="D10" s="2" t="s">
        <v>2104</v>
      </c>
      <c r="I10" s="97" t="s">
        <v>2105</v>
      </c>
    </row>
    <row r="11" spans="3:9" ht="15" customHeight="1" x14ac:dyDescent="0.25">
      <c r="C11" s="2" t="s">
        <v>1983</v>
      </c>
      <c r="D11" s="2" t="s">
        <v>2105</v>
      </c>
    </row>
    <row r="12" spans="3:9" ht="15" customHeight="1" x14ac:dyDescent="0.25">
      <c r="C12" s="2" t="s">
        <v>1986</v>
      </c>
      <c r="D12" s="2" t="s">
        <v>2106</v>
      </c>
    </row>
    <row r="13" spans="3:9" x14ac:dyDescent="0.25">
      <c r="C13" s="2" t="s">
        <v>40</v>
      </c>
      <c r="D13" s="2" t="s">
        <v>2113</v>
      </c>
    </row>
    <row r="14" spans="3:9" x14ac:dyDescent="0.25">
      <c r="C14" s="2" t="s">
        <v>53</v>
      </c>
      <c r="D14" s="2" t="s">
        <v>2040</v>
      </c>
    </row>
    <row r="15" spans="3:9" x14ac:dyDescent="0.25">
      <c r="C15" s="2" t="s">
        <v>2082</v>
      </c>
      <c r="D15" s="2" t="s">
        <v>2107</v>
      </c>
    </row>
    <row r="16" spans="3:9" x14ac:dyDescent="0.25">
      <c r="C16" s="2" t="s">
        <v>4</v>
      </c>
      <c r="D16" s="2" t="s">
        <v>2081</v>
      </c>
    </row>
    <row r="17" spans="3:4" x14ac:dyDescent="0.25">
      <c r="C17" s="2" t="s">
        <v>2110</v>
      </c>
      <c r="D17" s="2" t="s">
        <v>2109</v>
      </c>
    </row>
    <row r="18" spans="3:4" x14ac:dyDescent="0.25">
      <c r="C18" s="2" t="s">
        <v>2111</v>
      </c>
      <c r="D18" s="2" t="s">
        <v>2112</v>
      </c>
    </row>
    <row r="19" spans="3:4" x14ac:dyDescent="0.25">
      <c r="C19" s="2" t="s">
        <v>2108</v>
      </c>
      <c r="D19" s="2" t="s">
        <v>2092</v>
      </c>
    </row>
    <row r="20" spans="3:4" x14ac:dyDescent="0.25">
      <c r="C20" s="2" t="s">
        <v>2120</v>
      </c>
      <c r="D20" s="2" t="s">
        <v>2121</v>
      </c>
    </row>
  </sheetData>
  <pageMargins left="0.7" right="0.7" top="0.75" bottom="0.75" header="0.3" footer="0.3"/>
  <pageSetup paperSize="9"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E8A2E-A7CE-4C97-9A37-8991C032B05E}">
  <dimension ref="A2:G28"/>
  <sheetViews>
    <sheetView workbookViewId="0">
      <selection activeCell="H14" sqref="H14"/>
    </sheetView>
  </sheetViews>
  <sheetFormatPr defaultRowHeight="15" x14ac:dyDescent="0.25"/>
  <cols>
    <col min="1" max="1" width="9.140625" style="2"/>
    <col min="2" max="3" width="21.42578125" style="2" customWidth="1"/>
    <col min="4" max="4" width="63.7109375" style="2" customWidth="1"/>
    <col min="5" max="5" width="8.140625" style="2" customWidth="1"/>
    <col min="6" max="6" width="7.85546875" style="2" customWidth="1"/>
    <col min="7" max="7" width="15.5703125" style="2" customWidth="1"/>
    <col min="8" max="8" width="34" style="2" customWidth="1"/>
    <col min="9" max="9" width="22.85546875" style="2" customWidth="1"/>
    <col min="10" max="10" width="23.42578125" style="2" customWidth="1"/>
    <col min="11" max="11" width="17" style="2" customWidth="1"/>
    <col min="12" max="16384" width="9.140625" style="2"/>
  </cols>
  <sheetData>
    <row r="2" spans="1:7" ht="16.5" thickBot="1" x14ac:dyDescent="0.3">
      <c r="B2" s="90" t="s">
        <v>2093</v>
      </c>
    </row>
    <row r="3" spans="1:7" ht="15.75" thickBot="1" x14ac:dyDescent="0.3">
      <c r="B3" s="40" t="s">
        <v>1895</v>
      </c>
      <c r="C3" s="40" t="s">
        <v>1901</v>
      </c>
      <c r="D3" s="40" t="s">
        <v>1896</v>
      </c>
      <c r="E3" s="40" t="s">
        <v>1897</v>
      </c>
    </row>
    <row r="4" spans="1:7" ht="105.75" thickBot="1" x14ac:dyDescent="0.3">
      <c r="B4" s="40" t="s">
        <v>1898</v>
      </c>
      <c r="C4" s="41">
        <v>44319</v>
      </c>
      <c r="D4" s="40" t="s">
        <v>1899</v>
      </c>
      <c r="E4" s="40">
        <v>108</v>
      </c>
    </row>
    <row r="5" spans="1:7" ht="105.75" thickBot="1" x14ac:dyDescent="0.3">
      <c r="B5" s="40" t="s">
        <v>2</v>
      </c>
      <c r="C5" s="41">
        <v>44322</v>
      </c>
      <c r="D5" s="40" t="s">
        <v>1900</v>
      </c>
      <c r="E5" s="40">
        <v>173</v>
      </c>
    </row>
    <row r="6" spans="1:7" x14ac:dyDescent="0.25">
      <c r="B6" s="91"/>
      <c r="C6" s="92"/>
      <c r="D6" s="91"/>
      <c r="E6" s="91"/>
    </row>
    <row r="7" spans="1:7" x14ac:dyDescent="0.25">
      <c r="B7" s="91"/>
      <c r="C7" s="92"/>
      <c r="D7" s="91"/>
      <c r="E7" s="91"/>
    </row>
    <row r="8" spans="1:7" x14ac:dyDescent="0.25">
      <c r="B8" s="91"/>
      <c r="C8" s="92"/>
      <c r="D8" s="91"/>
      <c r="E8" s="91"/>
    </row>
    <row r="9" spans="1:7" x14ac:dyDescent="0.25">
      <c r="B9" s="91"/>
      <c r="C9" s="92"/>
      <c r="D9" s="91"/>
      <c r="E9" s="91"/>
    </row>
    <row r="10" spans="1:7" ht="15.75" x14ac:dyDescent="0.25">
      <c r="B10" s="90" t="s">
        <v>2094</v>
      </c>
      <c r="C10" s="92"/>
      <c r="D10" s="91"/>
      <c r="E10" s="91"/>
    </row>
    <row r="11" spans="1:7" ht="15.75" thickBot="1" x14ac:dyDescent="0.3">
      <c r="A11" s="93"/>
      <c r="B11" s="84" t="s">
        <v>0</v>
      </c>
      <c r="C11" s="85" t="s">
        <v>1</v>
      </c>
      <c r="D11" s="85" t="s">
        <v>2</v>
      </c>
      <c r="E11" s="86" t="s">
        <v>3</v>
      </c>
      <c r="F11" s="93"/>
      <c r="G11" s="94" t="s">
        <v>2097</v>
      </c>
    </row>
    <row r="12" spans="1:7" ht="15.75" thickBot="1" x14ac:dyDescent="0.3">
      <c r="A12" s="93"/>
      <c r="B12" s="82" t="s">
        <v>3</v>
      </c>
      <c r="C12" s="40">
        <v>108</v>
      </c>
      <c r="D12" s="40">
        <v>173</v>
      </c>
      <c r="E12" s="83">
        <f>C12+D12</f>
        <v>281</v>
      </c>
      <c r="F12" s="93"/>
    </row>
    <row r="13" spans="1:7" ht="15.75" thickBot="1" x14ac:dyDescent="0.3">
      <c r="A13" s="93"/>
      <c r="B13" s="82" t="s">
        <v>5</v>
      </c>
      <c r="C13" s="40" t="s">
        <v>4</v>
      </c>
      <c r="D13" s="40">
        <v>38</v>
      </c>
      <c r="E13" s="83">
        <v>38</v>
      </c>
      <c r="F13" s="93"/>
    </row>
    <row r="14" spans="1:7" ht="45.75" thickBot="1" x14ac:dyDescent="0.3">
      <c r="A14" s="93"/>
      <c r="B14" s="82" t="s">
        <v>1903</v>
      </c>
      <c r="C14" s="40">
        <f>2+1</f>
        <v>3</v>
      </c>
      <c r="D14" s="40">
        <f>4</f>
        <v>4</v>
      </c>
      <c r="E14" s="83">
        <f>C14+D14</f>
        <v>7</v>
      </c>
      <c r="F14" s="93"/>
    </row>
    <row r="15" spans="1:7" ht="15.75" thickBot="1" x14ac:dyDescent="0.3">
      <c r="A15" s="93"/>
      <c r="B15" s="82" t="s">
        <v>2095</v>
      </c>
      <c r="C15" s="40">
        <f>22+1</f>
        <v>23</v>
      </c>
      <c r="D15" s="40">
        <f>5+6+1</f>
        <v>12</v>
      </c>
      <c r="E15" s="83">
        <f>C15+D15</f>
        <v>35</v>
      </c>
      <c r="F15" s="93"/>
    </row>
    <row r="16" spans="1:7" ht="15.75" thickBot="1" x14ac:dyDescent="0.3">
      <c r="A16" s="93"/>
      <c r="B16" s="82" t="s">
        <v>1902</v>
      </c>
      <c r="C16" s="40">
        <f>10</f>
        <v>10</v>
      </c>
      <c r="D16" s="40">
        <f>55</f>
        <v>55</v>
      </c>
      <c r="E16" s="83">
        <f>C16+D16</f>
        <v>65</v>
      </c>
      <c r="F16" s="93"/>
    </row>
    <row r="17" spans="1:6" ht="30.75" thickBot="1" x14ac:dyDescent="0.3">
      <c r="A17" s="93"/>
      <c r="B17" s="82" t="s">
        <v>2096</v>
      </c>
      <c r="C17" s="40">
        <f>3+14+2+1+8</f>
        <v>28</v>
      </c>
      <c r="D17" s="40">
        <f>1+11+1+4</f>
        <v>17</v>
      </c>
      <c r="E17" s="83">
        <f>C17+D17</f>
        <v>45</v>
      </c>
      <c r="F17" s="93"/>
    </row>
    <row r="18" spans="1:6" ht="15.75" thickBot="1" x14ac:dyDescent="0.3">
      <c r="A18" s="93"/>
      <c r="B18" s="82" t="s">
        <v>13</v>
      </c>
      <c r="C18" s="40">
        <f>0</f>
        <v>0</v>
      </c>
      <c r="D18" s="40">
        <f>1</f>
        <v>1</v>
      </c>
      <c r="E18" s="83">
        <f>C18+D18</f>
        <v>1</v>
      </c>
      <c r="F18" s="93"/>
    </row>
    <row r="19" spans="1:6" x14ac:dyDescent="0.25">
      <c r="A19" s="93"/>
      <c r="B19" s="87" t="s">
        <v>14</v>
      </c>
      <c r="C19" s="88">
        <v>44</v>
      </c>
      <c r="D19" s="88">
        <v>46</v>
      </c>
      <c r="E19" s="89">
        <f>E12-SUM(E13:E18)</f>
        <v>90</v>
      </c>
      <c r="F19" s="93"/>
    </row>
    <row r="20" spans="1:6" x14ac:dyDescent="0.25">
      <c r="A20" s="93"/>
      <c r="B20" s="93"/>
      <c r="C20" s="93"/>
      <c r="D20" s="93"/>
      <c r="E20" s="93"/>
      <c r="F20" s="93"/>
    </row>
    <row r="21" spans="1:6" x14ac:dyDescent="0.25">
      <c r="A21" s="93"/>
      <c r="C21" s="93"/>
      <c r="D21" s="93"/>
      <c r="E21" s="93"/>
      <c r="F21" s="93"/>
    </row>
    <row r="22" spans="1:6" x14ac:dyDescent="0.25">
      <c r="A22" s="93"/>
      <c r="B22" s="93"/>
      <c r="C22" s="93"/>
      <c r="D22" s="93"/>
      <c r="E22" s="93"/>
      <c r="F22" s="93"/>
    </row>
    <row r="23" spans="1:6" x14ac:dyDescent="0.25">
      <c r="A23" s="93"/>
      <c r="B23" s="93"/>
      <c r="C23" s="93"/>
      <c r="D23" s="93"/>
      <c r="E23" s="93"/>
      <c r="F23" s="93"/>
    </row>
    <row r="24" spans="1:6" x14ac:dyDescent="0.25">
      <c r="A24" s="93"/>
      <c r="B24" s="93"/>
      <c r="C24" s="93"/>
      <c r="D24" s="93"/>
      <c r="E24" s="93"/>
      <c r="F24" s="93"/>
    </row>
    <row r="25" spans="1:6" x14ac:dyDescent="0.25">
      <c r="A25" s="93"/>
      <c r="B25" s="93"/>
      <c r="C25" s="93"/>
      <c r="D25" s="93"/>
      <c r="E25" s="93"/>
      <c r="F25" s="93"/>
    </row>
    <row r="26" spans="1:6" x14ac:dyDescent="0.25">
      <c r="A26" s="93"/>
      <c r="B26" s="93"/>
      <c r="C26" s="93"/>
      <c r="D26" s="93"/>
      <c r="E26" s="93"/>
      <c r="F26" s="93"/>
    </row>
    <row r="27" spans="1:6" x14ac:dyDescent="0.25">
      <c r="A27" s="93"/>
      <c r="B27" s="93"/>
      <c r="C27" s="93"/>
      <c r="D27" s="93"/>
      <c r="E27" s="93"/>
      <c r="F27" s="93"/>
    </row>
    <row r="28" spans="1:6" x14ac:dyDescent="0.25">
      <c r="A28" s="93"/>
      <c r="B28" s="93"/>
      <c r="C28" s="93"/>
      <c r="D28" s="93"/>
      <c r="E28" s="93"/>
      <c r="F28" s="93"/>
    </row>
  </sheetData>
  <pageMargins left="0.7" right="0.7" top="0.75" bottom="0.75" header="0.3" footer="0.3"/>
  <pageSetup paperSize="9" orientation="portrait" horizontalDpi="360" verticalDpi="360"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13B45-7D42-4C61-8CA7-625D3C6CC944}">
  <dimension ref="A1:AI226"/>
  <sheetViews>
    <sheetView tabSelected="1" zoomScaleNormal="100" workbookViewId="0">
      <pane xSplit="9" ySplit="1" topLeftCell="T75" activePane="bottomRight" state="frozen"/>
      <selection pane="topRight" activeCell="J1" sqref="J1"/>
      <selection pane="bottomLeft" activeCell="A5" sqref="A5"/>
      <selection pane="bottomRight" activeCell="Y1" sqref="Y1:AA1"/>
    </sheetView>
  </sheetViews>
  <sheetFormatPr defaultColWidth="13.140625" defaultRowHeight="12.75" x14ac:dyDescent="0.25"/>
  <cols>
    <col min="1" max="1" width="3.5703125" style="5" customWidth="1"/>
    <col min="2" max="2" width="3.85546875" style="5" customWidth="1"/>
    <col min="3" max="3" width="11.5703125" style="33" customWidth="1"/>
    <col min="4" max="4" width="20.5703125" style="33" customWidth="1"/>
    <col min="5" max="5" width="13.140625" style="33" customWidth="1"/>
    <col min="6" max="6" width="6.28515625" style="33" customWidth="1"/>
    <col min="7" max="7" width="15.140625" style="33" customWidth="1"/>
    <col min="8" max="8" width="9" style="33" customWidth="1"/>
    <col min="9" max="9" width="20" style="33" customWidth="1"/>
    <col min="10" max="10" width="46.85546875" style="33" customWidth="1"/>
    <col min="11" max="11" width="15.28515625" style="33" customWidth="1"/>
    <col min="12" max="12" width="13.7109375" style="33" customWidth="1"/>
    <col min="13" max="13" width="16.85546875" style="33" customWidth="1"/>
    <col min="14" max="14" width="13.85546875" style="33" customWidth="1"/>
    <col min="15" max="15" width="10.5703125" style="33" customWidth="1"/>
    <col min="16" max="16" width="13.42578125" style="33" customWidth="1"/>
    <col min="17" max="17" width="21.140625" style="33" customWidth="1"/>
    <col min="18" max="18" width="10.7109375" style="33" customWidth="1"/>
    <col min="19" max="19" width="12.140625" style="33" customWidth="1"/>
    <col min="20" max="20" width="12.7109375" style="33" customWidth="1"/>
    <col min="21" max="21" width="12.85546875" style="33" customWidth="1"/>
    <col min="22" max="23" width="14" style="33" customWidth="1"/>
    <col min="24" max="24" width="15.85546875" style="33" customWidth="1"/>
    <col min="25" max="25" width="6.85546875" style="33" customWidth="1"/>
    <col min="26" max="26" width="15.42578125" style="33" customWidth="1"/>
    <col min="27" max="27" width="19.28515625" style="33" customWidth="1"/>
    <col min="28" max="28" width="31.140625" style="33" customWidth="1"/>
    <col min="29" max="29" width="11.85546875" style="33" customWidth="1"/>
    <col min="30" max="31" width="13.85546875" style="33" customWidth="1"/>
    <col min="32" max="35" width="12.140625" style="5" customWidth="1"/>
    <col min="36" max="184" width="13.140625" style="5"/>
    <col min="185" max="185" width="13" style="5" customWidth="1"/>
    <col min="186" max="186" width="16.28515625" style="5" customWidth="1"/>
    <col min="187" max="188" width="11.42578125" style="5" customWidth="1"/>
    <col min="189" max="189" width="5.28515625" style="5" customWidth="1"/>
    <col min="190" max="190" width="12.85546875" style="5" customWidth="1"/>
    <col min="191" max="191" width="11.85546875" style="5" customWidth="1"/>
    <col min="192" max="192" width="9" style="5" customWidth="1"/>
    <col min="193" max="193" width="19.85546875" style="5" customWidth="1"/>
    <col min="194" max="194" width="39.140625" style="5" customWidth="1"/>
    <col min="195" max="195" width="14.85546875" style="5" customWidth="1"/>
    <col min="196" max="196" width="25.5703125" style="5" customWidth="1"/>
    <col min="197" max="198" width="11.28515625" style="5" customWidth="1"/>
    <col min="199" max="199" width="14" style="5" customWidth="1"/>
    <col min="200" max="200" width="13.85546875" style="5" customWidth="1"/>
    <col min="201" max="201" width="16" style="5" customWidth="1"/>
    <col min="202" max="202" width="13.85546875" style="5" customWidth="1"/>
    <col min="203" max="204" width="13.140625" style="5" customWidth="1"/>
    <col min="205" max="205" width="17.7109375" style="5" customWidth="1"/>
    <col min="206" max="206" width="13.85546875" style="5" customWidth="1"/>
    <col min="207" max="207" width="27.140625" style="5" customWidth="1"/>
    <col min="208" max="208" width="12.85546875" style="5" customWidth="1"/>
    <col min="209" max="209" width="12.28515625" style="5" customWidth="1"/>
    <col min="210" max="210" width="15.5703125" style="5" customWidth="1"/>
    <col min="211" max="211" width="10.28515625" style="5" customWidth="1"/>
    <col min="212" max="212" width="13.7109375" style="5" customWidth="1"/>
    <col min="213" max="214" width="23.28515625" style="5" customWidth="1"/>
    <col min="215" max="215" width="12.7109375" style="5" customWidth="1"/>
    <col min="216" max="216" width="10.28515625" style="5" customWidth="1"/>
    <col min="217" max="217" width="13.42578125" style="5" customWidth="1"/>
    <col min="218" max="218" width="14.85546875" style="5" customWidth="1"/>
    <col min="219" max="219" width="33.85546875" style="5" bestFit="1" customWidth="1"/>
    <col min="220" max="220" width="11.28515625" style="5" customWidth="1"/>
    <col min="221" max="221" width="12.28515625" style="5" customWidth="1"/>
    <col min="222" max="222" width="12.140625" style="5" customWidth="1"/>
    <col min="223" max="223" width="11.7109375" style="5" customWidth="1"/>
    <col min="224" max="224" width="32.7109375" style="5" customWidth="1"/>
    <col min="225" max="225" width="21" style="5" customWidth="1"/>
    <col min="226" max="226" width="21.85546875" style="5" customWidth="1"/>
    <col min="227" max="227" width="22.85546875" style="5" customWidth="1"/>
    <col min="228" max="228" width="16.28515625" style="5" customWidth="1"/>
    <col min="229" max="229" width="20" style="5" customWidth="1"/>
    <col min="230" max="230" width="12" style="5" customWidth="1"/>
    <col min="231" max="231" width="18.42578125" style="5" customWidth="1"/>
    <col min="232" max="232" width="13.5703125" style="5" customWidth="1"/>
    <col min="233" max="233" width="16" style="5" customWidth="1"/>
    <col min="234" max="234" width="11.85546875" style="5" customWidth="1"/>
    <col min="235" max="235" width="17.5703125" style="5" customWidth="1"/>
    <col min="236" max="238" width="21" style="5" customWidth="1"/>
    <col min="239" max="239" width="11.140625" style="5" customWidth="1"/>
    <col min="240" max="240" width="10.28515625" style="5" customWidth="1"/>
    <col min="241" max="241" width="21" style="5" customWidth="1"/>
    <col min="242" max="242" width="27.7109375" style="5" customWidth="1"/>
    <col min="243" max="243" width="14.140625" style="5" customWidth="1"/>
    <col min="244" max="244" width="11.85546875" style="5" customWidth="1"/>
    <col min="245" max="247" width="13.85546875" style="5" customWidth="1"/>
    <col min="248" max="248" width="16.140625" style="5" customWidth="1"/>
    <col min="249" max="249" width="13.28515625" style="5" customWidth="1"/>
    <col min="250" max="250" width="21.5703125" style="5" customWidth="1"/>
    <col min="251" max="251" width="9.85546875" style="5" customWidth="1"/>
    <col min="252" max="252" width="17.42578125" style="5" customWidth="1"/>
    <col min="253" max="254" width="21.140625" style="5" customWidth="1"/>
    <col min="255" max="255" width="11.85546875" style="5" customWidth="1"/>
    <col min="256" max="256" width="14.28515625" style="5" customWidth="1"/>
    <col min="257" max="257" width="45.28515625" style="5" customWidth="1"/>
    <col min="258" max="258" width="17.85546875" style="5" customWidth="1"/>
    <col min="259" max="259" width="27" style="5" customWidth="1"/>
    <col min="260" max="260" width="39.28515625" style="5" customWidth="1"/>
    <col min="261" max="261" width="34" style="5" customWidth="1"/>
    <col min="262" max="262" width="15" style="5" customWidth="1"/>
    <col min="263" max="263" width="11.140625" style="5" customWidth="1"/>
    <col min="264" max="291" width="12.140625" style="5" customWidth="1"/>
    <col min="292" max="440" width="13.140625" style="5"/>
    <col min="441" max="441" width="13" style="5" customWidth="1"/>
    <col min="442" max="442" width="16.28515625" style="5" customWidth="1"/>
    <col min="443" max="444" width="11.42578125" style="5" customWidth="1"/>
    <col min="445" max="445" width="5.28515625" style="5" customWidth="1"/>
    <col min="446" max="446" width="12.85546875" style="5" customWidth="1"/>
    <col min="447" max="447" width="11.85546875" style="5" customWidth="1"/>
    <col min="448" max="448" width="9" style="5" customWidth="1"/>
    <col min="449" max="449" width="19.85546875" style="5" customWidth="1"/>
    <col min="450" max="450" width="39.140625" style="5" customWidth="1"/>
    <col min="451" max="451" width="14.85546875" style="5" customWidth="1"/>
    <col min="452" max="452" width="25.5703125" style="5" customWidth="1"/>
    <col min="453" max="454" width="11.28515625" style="5" customWidth="1"/>
    <col min="455" max="455" width="14" style="5" customWidth="1"/>
    <col min="456" max="456" width="13.85546875" style="5" customWidth="1"/>
    <col min="457" max="457" width="16" style="5" customWidth="1"/>
    <col min="458" max="458" width="13.85546875" style="5" customWidth="1"/>
    <col min="459" max="460" width="13.140625" style="5" customWidth="1"/>
    <col min="461" max="461" width="17.7109375" style="5" customWidth="1"/>
    <col min="462" max="462" width="13.85546875" style="5" customWidth="1"/>
    <col min="463" max="463" width="27.140625" style="5" customWidth="1"/>
    <col min="464" max="464" width="12.85546875" style="5" customWidth="1"/>
    <col min="465" max="465" width="12.28515625" style="5" customWidth="1"/>
    <col min="466" max="466" width="15.5703125" style="5" customWidth="1"/>
    <col min="467" max="467" width="10.28515625" style="5" customWidth="1"/>
    <col min="468" max="468" width="13.7109375" style="5" customWidth="1"/>
    <col min="469" max="470" width="23.28515625" style="5" customWidth="1"/>
    <col min="471" max="471" width="12.7109375" style="5" customWidth="1"/>
    <col min="472" max="472" width="10.28515625" style="5" customWidth="1"/>
    <col min="473" max="473" width="13.42578125" style="5" customWidth="1"/>
    <col min="474" max="474" width="14.85546875" style="5" customWidth="1"/>
    <col min="475" max="475" width="33.85546875" style="5" bestFit="1" customWidth="1"/>
    <col min="476" max="476" width="11.28515625" style="5" customWidth="1"/>
    <col min="477" max="477" width="12.28515625" style="5" customWidth="1"/>
    <col min="478" max="478" width="12.140625" style="5" customWidth="1"/>
    <col min="479" max="479" width="11.7109375" style="5" customWidth="1"/>
    <col min="480" max="480" width="32.7109375" style="5" customWidth="1"/>
    <col min="481" max="481" width="21" style="5" customWidth="1"/>
    <col min="482" max="482" width="21.85546875" style="5" customWidth="1"/>
    <col min="483" max="483" width="22.85546875" style="5" customWidth="1"/>
    <col min="484" max="484" width="16.28515625" style="5" customWidth="1"/>
    <col min="485" max="485" width="20" style="5" customWidth="1"/>
    <col min="486" max="486" width="12" style="5" customWidth="1"/>
    <col min="487" max="487" width="18.42578125" style="5" customWidth="1"/>
    <col min="488" max="488" width="13.5703125" style="5" customWidth="1"/>
    <col min="489" max="489" width="16" style="5" customWidth="1"/>
    <col min="490" max="490" width="11.85546875" style="5" customWidth="1"/>
    <col min="491" max="491" width="17.5703125" style="5" customWidth="1"/>
    <col min="492" max="494" width="21" style="5" customWidth="1"/>
    <col min="495" max="495" width="11.140625" style="5" customWidth="1"/>
    <col min="496" max="496" width="10.28515625" style="5" customWidth="1"/>
    <col min="497" max="497" width="21" style="5" customWidth="1"/>
    <col min="498" max="498" width="27.7109375" style="5" customWidth="1"/>
    <col min="499" max="499" width="14.140625" style="5" customWidth="1"/>
    <col min="500" max="500" width="11.85546875" style="5" customWidth="1"/>
    <col min="501" max="503" width="13.85546875" style="5" customWidth="1"/>
    <col min="504" max="504" width="16.140625" style="5" customWidth="1"/>
    <col min="505" max="505" width="13.28515625" style="5" customWidth="1"/>
    <col min="506" max="506" width="21.5703125" style="5" customWidth="1"/>
    <col min="507" max="507" width="9.85546875" style="5" customWidth="1"/>
    <col min="508" max="508" width="17.42578125" style="5" customWidth="1"/>
    <col min="509" max="510" width="21.140625" style="5" customWidth="1"/>
    <col min="511" max="511" width="11.85546875" style="5" customWidth="1"/>
    <col min="512" max="512" width="14.28515625" style="5" customWidth="1"/>
    <col min="513" max="513" width="45.28515625" style="5" customWidth="1"/>
    <col min="514" max="514" width="17.85546875" style="5" customWidth="1"/>
    <col min="515" max="515" width="27" style="5" customWidth="1"/>
    <col min="516" max="516" width="39.28515625" style="5" customWidth="1"/>
    <col min="517" max="517" width="34" style="5" customWidth="1"/>
    <col min="518" max="518" width="15" style="5" customWidth="1"/>
    <col min="519" max="519" width="11.140625" style="5" customWidth="1"/>
    <col min="520" max="547" width="12.140625" style="5" customWidth="1"/>
    <col min="548" max="696" width="13.140625" style="5"/>
    <col min="697" max="697" width="13" style="5" customWidth="1"/>
    <col min="698" max="698" width="16.28515625" style="5" customWidth="1"/>
    <col min="699" max="700" width="11.42578125" style="5" customWidth="1"/>
    <col min="701" max="701" width="5.28515625" style="5" customWidth="1"/>
    <col min="702" max="702" width="12.85546875" style="5" customWidth="1"/>
    <col min="703" max="703" width="11.85546875" style="5" customWidth="1"/>
    <col min="704" max="704" width="9" style="5" customWidth="1"/>
    <col min="705" max="705" width="19.85546875" style="5" customWidth="1"/>
    <col min="706" max="706" width="39.140625" style="5" customWidth="1"/>
    <col min="707" max="707" width="14.85546875" style="5" customWidth="1"/>
    <col min="708" max="708" width="25.5703125" style="5" customWidth="1"/>
    <col min="709" max="710" width="11.28515625" style="5" customWidth="1"/>
    <col min="711" max="711" width="14" style="5" customWidth="1"/>
    <col min="712" max="712" width="13.85546875" style="5" customWidth="1"/>
    <col min="713" max="713" width="16" style="5" customWidth="1"/>
    <col min="714" max="714" width="13.85546875" style="5" customWidth="1"/>
    <col min="715" max="716" width="13.140625" style="5" customWidth="1"/>
    <col min="717" max="717" width="17.7109375" style="5" customWidth="1"/>
    <col min="718" max="718" width="13.85546875" style="5" customWidth="1"/>
    <col min="719" max="719" width="27.140625" style="5" customWidth="1"/>
    <col min="720" max="720" width="12.85546875" style="5" customWidth="1"/>
    <col min="721" max="721" width="12.28515625" style="5" customWidth="1"/>
    <col min="722" max="722" width="15.5703125" style="5" customWidth="1"/>
    <col min="723" max="723" width="10.28515625" style="5" customWidth="1"/>
    <col min="724" max="724" width="13.7109375" style="5" customWidth="1"/>
    <col min="725" max="726" width="23.28515625" style="5" customWidth="1"/>
    <col min="727" max="727" width="12.7109375" style="5" customWidth="1"/>
    <col min="728" max="728" width="10.28515625" style="5" customWidth="1"/>
    <col min="729" max="729" width="13.42578125" style="5" customWidth="1"/>
    <col min="730" max="730" width="14.85546875" style="5" customWidth="1"/>
    <col min="731" max="731" width="33.85546875" style="5" bestFit="1" customWidth="1"/>
    <col min="732" max="732" width="11.28515625" style="5" customWidth="1"/>
    <col min="733" max="733" width="12.28515625" style="5" customWidth="1"/>
    <col min="734" max="734" width="12.140625" style="5" customWidth="1"/>
    <col min="735" max="735" width="11.7109375" style="5" customWidth="1"/>
    <col min="736" max="736" width="32.7109375" style="5" customWidth="1"/>
    <col min="737" max="737" width="21" style="5" customWidth="1"/>
    <col min="738" max="738" width="21.85546875" style="5" customWidth="1"/>
    <col min="739" max="739" width="22.85546875" style="5" customWidth="1"/>
    <col min="740" max="740" width="16.28515625" style="5" customWidth="1"/>
    <col min="741" max="741" width="20" style="5" customWidth="1"/>
    <col min="742" max="742" width="12" style="5" customWidth="1"/>
    <col min="743" max="743" width="18.42578125" style="5" customWidth="1"/>
    <col min="744" max="744" width="13.5703125" style="5" customWidth="1"/>
    <col min="745" max="745" width="16" style="5" customWidth="1"/>
    <col min="746" max="746" width="11.85546875" style="5" customWidth="1"/>
    <col min="747" max="747" width="17.5703125" style="5" customWidth="1"/>
    <col min="748" max="750" width="21" style="5" customWidth="1"/>
    <col min="751" max="751" width="11.140625" style="5" customWidth="1"/>
    <col min="752" max="752" width="10.28515625" style="5" customWidth="1"/>
    <col min="753" max="753" width="21" style="5" customWidth="1"/>
    <col min="754" max="754" width="27.7109375" style="5" customWidth="1"/>
    <col min="755" max="755" width="14.140625" style="5" customWidth="1"/>
    <col min="756" max="756" width="11.85546875" style="5" customWidth="1"/>
    <col min="757" max="759" width="13.85546875" style="5" customWidth="1"/>
    <col min="760" max="760" width="16.140625" style="5" customWidth="1"/>
    <col min="761" max="761" width="13.28515625" style="5" customWidth="1"/>
    <col min="762" max="762" width="21.5703125" style="5" customWidth="1"/>
    <col min="763" max="763" width="9.85546875" style="5" customWidth="1"/>
    <col min="764" max="764" width="17.42578125" style="5" customWidth="1"/>
    <col min="765" max="766" width="21.140625" style="5" customWidth="1"/>
    <col min="767" max="767" width="11.85546875" style="5" customWidth="1"/>
    <col min="768" max="768" width="14.28515625" style="5" customWidth="1"/>
    <col min="769" max="769" width="45.28515625" style="5" customWidth="1"/>
    <col min="770" max="770" width="17.85546875" style="5" customWidth="1"/>
    <col min="771" max="771" width="27" style="5" customWidth="1"/>
    <col min="772" max="772" width="39.28515625" style="5" customWidth="1"/>
    <col min="773" max="773" width="34" style="5" customWidth="1"/>
    <col min="774" max="774" width="15" style="5" customWidth="1"/>
    <col min="775" max="775" width="11.140625" style="5" customWidth="1"/>
    <col min="776" max="803" width="12.140625" style="5" customWidth="1"/>
    <col min="804" max="952" width="13.140625" style="5"/>
    <col min="953" max="953" width="13" style="5" customWidth="1"/>
    <col min="954" max="954" width="16.28515625" style="5" customWidth="1"/>
    <col min="955" max="956" width="11.42578125" style="5" customWidth="1"/>
    <col min="957" max="957" width="5.28515625" style="5" customWidth="1"/>
    <col min="958" max="958" width="12.85546875" style="5" customWidth="1"/>
    <col min="959" max="959" width="11.85546875" style="5" customWidth="1"/>
    <col min="960" max="960" width="9" style="5" customWidth="1"/>
    <col min="961" max="961" width="19.85546875" style="5" customWidth="1"/>
    <col min="962" max="962" width="39.140625" style="5" customWidth="1"/>
    <col min="963" max="963" width="14.85546875" style="5" customWidth="1"/>
    <col min="964" max="964" width="25.5703125" style="5" customWidth="1"/>
    <col min="965" max="966" width="11.28515625" style="5" customWidth="1"/>
    <col min="967" max="967" width="14" style="5" customWidth="1"/>
    <col min="968" max="968" width="13.85546875" style="5" customWidth="1"/>
    <col min="969" max="969" width="16" style="5" customWidth="1"/>
    <col min="970" max="970" width="13.85546875" style="5" customWidth="1"/>
    <col min="971" max="972" width="13.140625" style="5" customWidth="1"/>
    <col min="973" max="973" width="17.7109375" style="5" customWidth="1"/>
    <col min="974" max="974" width="13.85546875" style="5" customWidth="1"/>
    <col min="975" max="975" width="27.140625" style="5" customWidth="1"/>
    <col min="976" max="976" width="12.85546875" style="5" customWidth="1"/>
    <col min="977" max="977" width="12.28515625" style="5" customWidth="1"/>
    <col min="978" max="978" width="15.5703125" style="5" customWidth="1"/>
    <col min="979" max="979" width="10.28515625" style="5" customWidth="1"/>
    <col min="980" max="980" width="13.7109375" style="5" customWidth="1"/>
    <col min="981" max="982" width="23.28515625" style="5" customWidth="1"/>
    <col min="983" max="983" width="12.7109375" style="5" customWidth="1"/>
    <col min="984" max="984" width="10.28515625" style="5" customWidth="1"/>
    <col min="985" max="985" width="13.42578125" style="5" customWidth="1"/>
    <col min="986" max="986" width="14.85546875" style="5" customWidth="1"/>
    <col min="987" max="987" width="33.85546875" style="5" bestFit="1" customWidth="1"/>
    <col min="988" max="988" width="11.28515625" style="5" customWidth="1"/>
    <col min="989" max="989" width="12.28515625" style="5" customWidth="1"/>
    <col min="990" max="990" width="12.140625" style="5" customWidth="1"/>
    <col min="991" max="991" width="11.7109375" style="5" customWidth="1"/>
    <col min="992" max="992" width="32.7109375" style="5" customWidth="1"/>
    <col min="993" max="993" width="21" style="5" customWidth="1"/>
    <col min="994" max="994" width="21.85546875" style="5" customWidth="1"/>
    <col min="995" max="995" width="22.85546875" style="5" customWidth="1"/>
    <col min="996" max="996" width="16.28515625" style="5" customWidth="1"/>
    <col min="997" max="997" width="20" style="5" customWidth="1"/>
    <col min="998" max="998" width="12" style="5" customWidth="1"/>
    <col min="999" max="999" width="18.42578125" style="5" customWidth="1"/>
    <col min="1000" max="1000" width="13.5703125" style="5" customWidth="1"/>
    <col min="1001" max="1001" width="16" style="5" customWidth="1"/>
    <col min="1002" max="1002" width="11.85546875" style="5" customWidth="1"/>
    <col min="1003" max="1003" width="17.5703125" style="5" customWidth="1"/>
    <col min="1004" max="1006" width="21" style="5" customWidth="1"/>
    <col min="1007" max="1007" width="11.140625" style="5" customWidth="1"/>
    <col min="1008" max="1008" width="10.28515625" style="5" customWidth="1"/>
    <col min="1009" max="1009" width="21" style="5" customWidth="1"/>
    <col min="1010" max="1010" width="27.7109375" style="5" customWidth="1"/>
    <col min="1011" max="1011" width="14.140625" style="5" customWidth="1"/>
    <col min="1012" max="1012" width="11.85546875" style="5" customWidth="1"/>
    <col min="1013" max="1015" width="13.85546875" style="5" customWidth="1"/>
    <col min="1016" max="1016" width="16.140625" style="5" customWidth="1"/>
    <col min="1017" max="1017" width="13.28515625" style="5" customWidth="1"/>
    <col min="1018" max="1018" width="21.5703125" style="5" customWidth="1"/>
    <col min="1019" max="1019" width="9.85546875" style="5" customWidth="1"/>
    <col min="1020" max="1020" width="17.42578125" style="5" customWidth="1"/>
    <col min="1021" max="1022" width="21.140625" style="5" customWidth="1"/>
    <col min="1023" max="1023" width="11.85546875" style="5" customWidth="1"/>
    <col min="1024" max="1024" width="14.28515625" style="5" customWidth="1"/>
    <col min="1025" max="1025" width="45.28515625" style="5" customWidth="1"/>
    <col min="1026" max="1026" width="17.85546875" style="5" customWidth="1"/>
    <col min="1027" max="1027" width="27" style="5" customWidth="1"/>
    <col min="1028" max="1028" width="39.28515625" style="5" customWidth="1"/>
    <col min="1029" max="1029" width="34" style="5" customWidth="1"/>
    <col min="1030" max="1030" width="15" style="5" customWidth="1"/>
    <col min="1031" max="1031" width="11.140625" style="5" customWidth="1"/>
    <col min="1032" max="1059" width="12.140625" style="5" customWidth="1"/>
    <col min="1060" max="1208" width="13.140625" style="5"/>
    <col min="1209" max="1209" width="13" style="5" customWidth="1"/>
    <col min="1210" max="1210" width="16.28515625" style="5" customWidth="1"/>
    <col min="1211" max="1212" width="11.42578125" style="5" customWidth="1"/>
    <col min="1213" max="1213" width="5.28515625" style="5" customWidth="1"/>
    <col min="1214" max="1214" width="12.85546875" style="5" customWidth="1"/>
    <col min="1215" max="1215" width="11.85546875" style="5" customWidth="1"/>
    <col min="1216" max="1216" width="9" style="5" customWidth="1"/>
    <col min="1217" max="1217" width="19.85546875" style="5" customWidth="1"/>
    <col min="1218" max="1218" width="39.140625" style="5" customWidth="1"/>
    <col min="1219" max="1219" width="14.85546875" style="5" customWidth="1"/>
    <col min="1220" max="1220" width="25.5703125" style="5" customWidth="1"/>
    <col min="1221" max="1222" width="11.28515625" style="5" customWidth="1"/>
    <col min="1223" max="1223" width="14" style="5" customWidth="1"/>
    <col min="1224" max="1224" width="13.85546875" style="5" customWidth="1"/>
    <col min="1225" max="1225" width="16" style="5" customWidth="1"/>
    <col min="1226" max="1226" width="13.85546875" style="5" customWidth="1"/>
    <col min="1227" max="1228" width="13.140625" style="5" customWidth="1"/>
    <col min="1229" max="1229" width="17.7109375" style="5" customWidth="1"/>
    <col min="1230" max="1230" width="13.85546875" style="5" customWidth="1"/>
    <col min="1231" max="1231" width="27.140625" style="5" customWidth="1"/>
    <col min="1232" max="1232" width="12.85546875" style="5" customWidth="1"/>
    <col min="1233" max="1233" width="12.28515625" style="5" customWidth="1"/>
    <col min="1234" max="1234" width="15.5703125" style="5" customWidth="1"/>
    <col min="1235" max="1235" width="10.28515625" style="5" customWidth="1"/>
    <col min="1236" max="1236" width="13.7109375" style="5" customWidth="1"/>
    <col min="1237" max="1238" width="23.28515625" style="5" customWidth="1"/>
    <col min="1239" max="1239" width="12.7109375" style="5" customWidth="1"/>
    <col min="1240" max="1240" width="10.28515625" style="5" customWidth="1"/>
    <col min="1241" max="1241" width="13.42578125" style="5" customWidth="1"/>
    <col min="1242" max="1242" width="14.85546875" style="5" customWidth="1"/>
    <col min="1243" max="1243" width="33.85546875" style="5" bestFit="1" customWidth="1"/>
    <col min="1244" max="1244" width="11.28515625" style="5" customWidth="1"/>
    <col min="1245" max="1245" width="12.28515625" style="5" customWidth="1"/>
    <col min="1246" max="1246" width="12.140625" style="5" customWidth="1"/>
    <col min="1247" max="1247" width="11.7109375" style="5" customWidth="1"/>
    <col min="1248" max="1248" width="32.7109375" style="5" customWidth="1"/>
    <col min="1249" max="1249" width="21" style="5" customWidth="1"/>
    <col min="1250" max="1250" width="21.85546875" style="5" customWidth="1"/>
    <col min="1251" max="1251" width="22.85546875" style="5" customWidth="1"/>
    <col min="1252" max="1252" width="16.28515625" style="5" customWidth="1"/>
    <col min="1253" max="1253" width="20" style="5" customWidth="1"/>
    <col min="1254" max="1254" width="12" style="5" customWidth="1"/>
    <col min="1255" max="1255" width="18.42578125" style="5" customWidth="1"/>
    <col min="1256" max="1256" width="13.5703125" style="5" customWidth="1"/>
    <col min="1257" max="1257" width="16" style="5" customWidth="1"/>
    <col min="1258" max="1258" width="11.85546875" style="5" customWidth="1"/>
    <col min="1259" max="1259" width="17.5703125" style="5" customWidth="1"/>
    <col min="1260" max="1262" width="21" style="5" customWidth="1"/>
    <col min="1263" max="1263" width="11.140625" style="5" customWidth="1"/>
    <col min="1264" max="1264" width="10.28515625" style="5" customWidth="1"/>
    <col min="1265" max="1265" width="21" style="5" customWidth="1"/>
    <col min="1266" max="1266" width="27.7109375" style="5" customWidth="1"/>
    <col min="1267" max="1267" width="14.140625" style="5" customWidth="1"/>
    <col min="1268" max="1268" width="11.85546875" style="5" customWidth="1"/>
    <col min="1269" max="1271" width="13.85546875" style="5" customWidth="1"/>
    <col min="1272" max="1272" width="16.140625" style="5" customWidth="1"/>
    <col min="1273" max="1273" width="13.28515625" style="5" customWidth="1"/>
    <col min="1274" max="1274" width="21.5703125" style="5" customWidth="1"/>
    <col min="1275" max="1275" width="9.85546875" style="5" customWidth="1"/>
    <col min="1276" max="1276" width="17.42578125" style="5" customWidth="1"/>
    <col min="1277" max="1278" width="21.140625" style="5" customWidth="1"/>
    <col min="1279" max="1279" width="11.85546875" style="5" customWidth="1"/>
    <col min="1280" max="1280" width="14.28515625" style="5" customWidth="1"/>
    <col min="1281" max="1281" width="45.28515625" style="5" customWidth="1"/>
    <col min="1282" max="1282" width="17.85546875" style="5" customWidth="1"/>
    <col min="1283" max="1283" width="27" style="5" customWidth="1"/>
    <col min="1284" max="1284" width="39.28515625" style="5" customWidth="1"/>
    <col min="1285" max="1285" width="34" style="5" customWidth="1"/>
    <col min="1286" max="1286" width="15" style="5" customWidth="1"/>
    <col min="1287" max="1287" width="11.140625" style="5" customWidth="1"/>
    <col min="1288" max="1315" width="12.140625" style="5" customWidth="1"/>
    <col min="1316" max="1464" width="13.140625" style="5"/>
    <col min="1465" max="1465" width="13" style="5" customWidth="1"/>
    <col min="1466" max="1466" width="16.28515625" style="5" customWidth="1"/>
    <col min="1467" max="1468" width="11.42578125" style="5" customWidth="1"/>
    <col min="1469" max="1469" width="5.28515625" style="5" customWidth="1"/>
    <col min="1470" max="1470" width="12.85546875" style="5" customWidth="1"/>
    <col min="1471" max="1471" width="11.85546875" style="5" customWidth="1"/>
    <col min="1472" max="1472" width="9" style="5" customWidth="1"/>
    <col min="1473" max="1473" width="19.85546875" style="5" customWidth="1"/>
    <col min="1474" max="1474" width="39.140625" style="5" customWidth="1"/>
    <col min="1475" max="1475" width="14.85546875" style="5" customWidth="1"/>
    <col min="1476" max="1476" width="25.5703125" style="5" customWidth="1"/>
    <col min="1477" max="1478" width="11.28515625" style="5" customWidth="1"/>
    <col min="1479" max="1479" width="14" style="5" customWidth="1"/>
    <col min="1480" max="1480" width="13.85546875" style="5" customWidth="1"/>
    <col min="1481" max="1481" width="16" style="5" customWidth="1"/>
    <col min="1482" max="1482" width="13.85546875" style="5" customWidth="1"/>
    <col min="1483" max="1484" width="13.140625" style="5" customWidth="1"/>
    <col min="1485" max="1485" width="17.7109375" style="5" customWidth="1"/>
    <col min="1486" max="1486" width="13.85546875" style="5" customWidth="1"/>
    <col min="1487" max="1487" width="27.140625" style="5" customWidth="1"/>
    <col min="1488" max="1488" width="12.85546875" style="5" customWidth="1"/>
    <col min="1489" max="1489" width="12.28515625" style="5" customWidth="1"/>
    <col min="1490" max="1490" width="15.5703125" style="5" customWidth="1"/>
    <col min="1491" max="1491" width="10.28515625" style="5" customWidth="1"/>
    <col min="1492" max="1492" width="13.7109375" style="5" customWidth="1"/>
    <col min="1493" max="1494" width="23.28515625" style="5" customWidth="1"/>
    <col min="1495" max="1495" width="12.7109375" style="5" customWidth="1"/>
    <col min="1496" max="1496" width="10.28515625" style="5" customWidth="1"/>
    <col min="1497" max="1497" width="13.42578125" style="5" customWidth="1"/>
    <col min="1498" max="1498" width="14.85546875" style="5" customWidth="1"/>
    <col min="1499" max="1499" width="33.85546875" style="5" bestFit="1" customWidth="1"/>
    <col min="1500" max="1500" width="11.28515625" style="5" customWidth="1"/>
    <col min="1501" max="1501" width="12.28515625" style="5" customWidth="1"/>
    <col min="1502" max="1502" width="12.140625" style="5" customWidth="1"/>
    <col min="1503" max="1503" width="11.7109375" style="5" customWidth="1"/>
    <col min="1504" max="1504" width="32.7109375" style="5" customWidth="1"/>
    <col min="1505" max="1505" width="21" style="5" customWidth="1"/>
    <col min="1506" max="1506" width="21.85546875" style="5" customWidth="1"/>
    <col min="1507" max="1507" width="22.85546875" style="5" customWidth="1"/>
    <col min="1508" max="1508" width="16.28515625" style="5" customWidth="1"/>
    <col min="1509" max="1509" width="20" style="5" customWidth="1"/>
    <col min="1510" max="1510" width="12" style="5" customWidth="1"/>
    <col min="1511" max="1511" width="18.42578125" style="5" customWidth="1"/>
    <col min="1512" max="1512" width="13.5703125" style="5" customWidth="1"/>
    <col min="1513" max="1513" width="16" style="5" customWidth="1"/>
    <col min="1514" max="1514" width="11.85546875" style="5" customWidth="1"/>
    <col min="1515" max="1515" width="17.5703125" style="5" customWidth="1"/>
    <col min="1516" max="1518" width="21" style="5" customWidth="1"/>
    <col min="1519" max="1519" width="11.140625" style="5" customWidth="1"/>
    <col min="1520" max="1520" width="10.28515625" style="5" customWidth="1"/>
    <col min="1521" max="1521" width="21" style="5" customWidth="1"/>
    <col min="1522" max="1522" width="27.7109375" style="5" customWidth="1"/>
    <col min="1523" max="1523" width="14.140625" style="5" customWidth="1"/>
    <col min="1524" max="1524" width="11.85546875" style="5" customWidth="1"/>
    <col min="1525" max="1527" width="13.85546875" style="5" customWidth="1"/>
    <col min="1528" max="1528" width="16.140625" style="5" customWidth="1"/>
    <col min="1529" max="1529" width="13.28515625" style="5" customWidth="1"/>
    <col min="1530" max="1530" width="21.5703125" style="5" customWidth="1"/>
    <col min="1531" max="1531" width="9.85546875" style="5" customWidth="1"/>
    <col min="1532" max="1532" width="17.42578125" style="5" customWidth="1"/>
    <col min="1533" max="1534" width="21.140625" style="5" customWidth="1"/>
    <col min="1535" max="1535" width="11.85546875" style="5" customWidth="1"/>
    <col min="1536" max="1536" width="14.28515625" style="5" customWidth="1"/>
    <col min="1537" max="1537" width="45.28515625" style="5" customWidth="1"/>
    <col min="1538" max="1538" width="17.85546875" style="5" customWidth="1"/>
    <col min="1539" max="1539" width="27" style="5" customWidth="1"/>
    <col min="1540" max="1540" width="39.28515625" style="5" customWidth="1"/>
    <col min="1541" max="1541" width="34" style="5" customWidth="1"/>
    <col min="1542" max="1542" width="15" style="5" customWidth="1"/>
    <col min="1543" max="1543" width="11.140625" style="5" customWidth="1"/>
    <col min="1544" max="1571" width="12.140625" style="5" customWidth="1"/>
    <col min="1572" max="1720" width="13.140625" style="5"/>
    <col min="1721" max="1721" width="13" style="5" customWidth="1"/>
    <col min="1722" max="1722" width="16.28515625" style="5" customWidth="1"/>
    <col min="1723" max="1724" width="11.42578125" style="5" customWidth="1"/>
    <col min="1725" max="1725" width="5.28515625" style="5" customWidth="1"/>
    <col min="1726" max="1726" width="12.85546875" style="5" customWidth="1"/>
    <col min="1727" max="1727" width="11.85546875" style="5" customWidth="1"/>
    <col min="1728" max="1728" width="9" style="5" customWidth="1"/>
    <col min="1729" max="1729" width="19.85546875" style="5" customWidth="1"/>
    <col min="1730" max="1730" width="39.140625" style="5" customWidth="1"/>
    <col min="1731" max="1731" width="14.85546875" style="5" customWidth="1"/>
    <col min="1732" max="1732" width="25.5703125" style="5" customWidth="1"/>
    <col min="1733" max="1734" width="11.28515625" style="5" customWidth="1"/>
    <col min="1735" max="1735" width="14" style="5" customWidth="1"/>
    <col min="1736" max="1736" width="13.85546875" style="5" customWidth="1"/>
    <col min="1737" max="1737" width="16" style="5" customWidth="1"/>
    <col min="1738" max="1738" width="13.85546875" style="5" customWidth="1"/>
    <col min="1739" max="1740" width="13.140625" style="5" customWidth="1"/>
    <col min="1741" max="1741" width="17.7109375" style="5" customWidth="1"/>
    <col min="1742" max="1742" width="13.85546875" style="5" customWidth="1"/>
    <col min="1743" max="1743" width="27.140625" style="5" customWidth="1"/>
    <col min="1744" max="1744" width="12.85546875" style="5" customWidth="1"/>
    <col min="1745" max="1745" width="12.28515625" style="5" customWidth="1"/>
    <col min="1746" max="1746" width="15.5703125" style="5" customWidth="1"/>
    <col min="1747" max="1747" width="10.28515625" style="5" customWidth="1"/>
    <col min="1748" max="1748" width="13.7109375" style="5" customWidth="1"/>
    <col min="1749" max="1750" width="23.28515625" style="5" customWidth="1"/>
    <col min="1751" max="1751" width="12.7109375" style="5" customWidth="1"/>
    <col min="1752" max="1752" width="10.28515625" style="5" customWidth="1"/>
    <col min="1753" max="1753" width="13.42578125" style="5" customWidth="1"/>
    <col min="1754" max="1754" width="14.85546875" style="5" customWidth="1"/>
    <col min="1755" max="1755" width="33.85546875" style="5" bestFit="1" customWidth="1"/>
    <col min="1756" max="1756" width="11.28515625" style="5" customWidth="1"/>
    <col min="1757" max="1757" width="12.28515625" style="5" customWidth="1"/>
    <col min="1758" max="1758" width="12.140625" style="5" customWidth="1"/>
    <col min="1759" max="1759" width="11.7109375" style="5" customWidth="1"/>
    <col min="1760" max="1760" width="32.7109375" style="5" customWidth="1"/>
    <col min="1761" max="1761" width="21" style="5" customWidth="1"/>
    <col min="1762" max="1762" width="21.85546875" style="5" customWidth="1"/>
    <col min="1763" max="1763" width="22.85546875" style="5" customWidth="1"/>
    <col min="1764" max="1764" width="16.28515625" style="5" customWidth="1"/>
    <col min="1765" max="1765" width="20" style="5" customWidth="1"/>
    <col min="1766" max="1766" width="12" style="5" customWidth="1"/>
    <col min="1767" max="1767" width="18.42578125" style="5" customWidth="1"/>
    <col min="1768" max="1768" width="13.5703125" style="5" customWidth="1"/>
    <col min="1769" max="1769" width="16" style="5" customWidth="1"/>
    <col min="1770" max="1770" width="11.85546875" style="5" customWidth="1"/>
    <col min="1771" max="1771" width="17.5703125" style="5" customWidth="1"/>
    <col min="1772" max="1774" width="21" style="5" customWidth="1"/>
    <col min="1775" max="1775" width="11.140625" style="5" customWidth="1"/>
    <col min="1776" max="1776" width="10.28515625" style="5" customWidth="1"/>
    <col min="1777" max="1777" width="21" style="5" customWidth="1"/>
    <col min="1778" max="1778" width="27.7109375" style="5" customWidth="1"/>
    <col min="1779" max="1779" width="14.140625" style="5" customWidth="1"/>
    <col min="1780" max="1780" width="11.85546875" style="5" customWidth="1"/>
    <col min="1781" max="1783" width="13.85546875" style="5" customWidth="1"/>
    <col min="1784" max="1784" width="16.140625" style="5" customWidth="1"/>
    <col min="1785" max="1785" width="13.28515625" style="5" customWidth="1"/>
    <col min="1786" max="1786" width="21.5703125" style="5" customWidth="1"/>
    <col min="1787" max="1787" width="9.85546875" style="5" customWidth="1"/>
    <col min="1788" max="1788" width="17.42578125" style="5" customWidth="1"/>
    <col min="1789" max="1790" width="21.140625" style="5" customWidth="1"/>
    <col min="1791" max="1791" width="11.85546875" style="5" customWidth="1"/>
    <col min="1792" max="1792" width="14.28515625" style="5" customWidth="1"/>
    <col min="1793" max="1793" width="45.28515625" style="5" customWidth="1"/>
    <col min="1794" max="1794" width="17.85546875" style="5" customWidth="1"/>
    <col min="1795" max="1795" width="27" style="5" customWidth="1"/>
    <col min="1796" max="1796" width="39.28515625" style="5" customWidth="1"/>
    <col min="1797" max="1797" width="34" style="5" customWidth="1"/>
    <col min="1798" max="1798" width="15" style="5" customWidth="1"/>
    <col min="1799" max="1799" width="11.140625" style="5" customWidth="1"/>
    <col min="1800" max="1827" width="12.140625" style="5" customWidth="1"/>
    <col min="1828" max="1976" width="13.140625" style="5"/>
    <col min="1977" max="1977" width="13" style="5" customWidth="1"/>
    <col min="1978" max="1978" width="16.28515625" style="5" customWidth="1"/>
    <col min="1979" max="1980" width="11.42578125" style="5" customWidth="1"/>
    <col min="1981" max="1981" width="5.28515625" style="5" customWidth="1"/>
    <col min="1982" max="1982" width="12.85546875" style="5" customWidth="1"/>
    <col min="1983" max="1983" width="11.85546875" style="5" customWidth="1"/>
    <col min="1984" max="1984" width="9" style="5" customWidth="1"/>
    <col min="1985" max="1985" width="19.85546875" style="5" customWidth="1"/>
    <col min="1986" max="1986" width="39.140625" style="5" customWidth="1"/>
    <col min="1987" max="1987" width="14.85546875" style="5" customWidth="1"/>
    <col min="1988" max="1988" width="25.5703125" style="5" customWidth="1"/>
    <col min="1989" max="1990" width="11.28515625" style="5" customWidth="1"/>
    <col min="1991" max="1991" width="14" style="5" customWidth="1"/>
    <col min="1992" max="1992" width="13.85546875" style="5" customWidth="1"/>
    <col min="1993" max="1993" width="16" style="5" customWidth="1"/>
    <col min="1994" max="1994" width="13.85546875" style="5" customWidth="1"/>
    <col min="1995" max="1996" width="13.140625" style="5" customWidth="1"/>
    <col min="1997" max="1997" width="17.7109375" style="5" customWidth="1"/>
    <col min="1998" max="1998" width="13.85546875" style="5" customWidth="1"/>
    <col min="1999" max="1999" width="27.140625" style="5" customWidth="1"/>
    <col min="2000" max="2000" width="12.85546875" style="5" customWidth="1"/>
    <col min="2001" max="2001" width="12.28515625" style="5" customWidth="1"/>
    <col min="2002" max="2002" width="15.5703125" style="5" customWidth="1"/>
    <col min="2003" max="2003" width="10.28515625" style="5" customWidth="1"/>
    <col min="2004" max="2004" width="13.7109375" style="5" customWidth="1"/>
    <col min="2005" max="2006" width="23.28515625" style="5" customWidth="1"/>
    <col min="2007" max="2007" width="12.7109375" style="5" customWidth="1"/>
    <col min="2008" max="2008" width="10.28515625" style="5" customWidth="1"/>
    <col min="2009" max="2009" width="13.42578125" style="5" customWidth="1"/>
    <col min="2010" max="2010" width="14.85546875" style="5" customWidth="1"/>
    <col min="2011" max="2011" width="33.85546875" style="5" bestFit="1" customWidth="1"/>
    <col min="2012" max="2012" width="11.28515625" style="5" customWidth="1"/>
    <col min="2013" max="2013" width="12.28515625" style="5" customWidth="1"/>
    <col min="2014" max="2014" width="12.140625" style="5" customWidth="1"/>
    <col min="2015" max="2015" width="11.7109375" style="5" customWidth="1"/>
    <col min="2016" max="2016" width="32.7109375" style="5" customWidth="1"/>
    <col min="2017" max="2017" width="21" style="5" customWidth="1"/>
    <col min="2018" max="2018" width="21.85546875" style="5" customWidth="1"/>
    <col min="2019" max="2019" width="22.85546875" style="5" customWidth="1"/>
    <col min="2020" max="2020" width="16.28515625" style="5" customWidth="1"/>
    <col min="2021" max="2021" width="20" style="5" customWidth="1"/>
    <col min="2022" max="2022" width="12" style="5" customWidth="1"/>
    <col min="2023" max="2023" width="18.42578125" style="5" customWidth="1"/>
    <col min="2024" max="2024" width="13.5703125" style="5" customWidth="1"/>
    <col min="2025" max="2025" width="16" style="5" customWidth="1"/>
    <col min="2026" max="2026" width="11.85546875" style="5" customWidth="1"/>
    <col min="2027" max="2027" width="17.5703125" style="5" customWidth="1"/>
    <col min="2028" max="2030" width="21" style="5" customWidth="1"/>
    <col min="2031" max="2031" width="11.140625" style="5" customWidth="1"/>
    <col min="2032" max="2032" width="10.28515625" style="5" customWidth="1"/>
    <col min="2033" max="2033" width="21" style="5" customWidth="1"/>
    <col min="2034" max="2034" width="27.7109375" style="5" customWidth="1"/>
    <col min="2035" max="2035" width="14.140625" style="5" customWidth="1"/>
    <col min="2036" max="2036" width="11.85546875" style="5" customWidth="1"/>
    <col min="2037" max="2039" width="13.85546875" style="5" customWidth="1"/>
    <col min="2040" max="2040" width="16.140625" style="5" customWidth="1"/>
    <col min="2041" max="2041" width="13.28515625" style="5" customWidth="1"/>
    <col min="2042" max="2042" width="21.5703125" style="5" customWidth="1"/>
    <col min="2043" max="2043" width="9.85546875" style="5" customWidth="1"/>
    <col min="2044" max="2044" width="17.42578125" style="5" customWidth="1"/>
    <col min="2045" max="2046" width="21.140625" style="5" customWidth="1"/>
    <col min="2047" max="2047" width="11.85546875" style="5" customWidth="1"/>
    <col min="2048" max="2048" width="14.28515625" style="5" customWidth="1"/>
    <col min="2049" max="2049" width="45.28515625" style="5" customWidth="1"/>
    <col min="2050" max="2050" width="17.85546875" style="5" customWidth="1"/>
    <col min="2051" max="2051" width="27" style="5" customWidth="1"/>
    <col min="2052" max="2052" width="39.28515625" style="5" customWidth="1"/>
    <col min="2053" max="2053" width="34" style="5" customWidth="1"/>
    <col min="2054" max="2054" width="15" style="5" customWidth="1"/>
    <col min="2055" max="2055" width="11.140625" style="5" customWidth="1"/>
    <col min="2056" max="2083" width="12.140625" style="5" customWidth="1"/>
    <col min="2084" max="2232" width="13.140625" style="5"/>
    <col min="2233" max="2233" width="13" style="5" customWidth="1"/>
    <col min="2234" max="2234" width="16.28515625" style="5" customWidth="1"/>
    <col min="2235" max="2236" width="11.42578125" style="5" customWidth="1"/>
    <col min="2237" max="2237" width="5.28515625" style="5" customWidth="1"/>
    <col min="2238" max="2238" width="12.85546875" style="5" customWidth="1"/>
    <col min="2239" max="2239" width="11.85546875" style="5" customWidth="1"/>
    <col min="2240" max="2240" width="9" style="5" customWidth="1"/>
    <col min="2241" max="2241" width="19.85546875" style="5" customWidth="1"/>
    <col min="2242" max="2242" width="39.140625" style="5" customWidth="1"/>
    <col min="2243" max="2243" width="14.85546875" style="5" customWidth="1"/>
    <col min="2244" max="2244" width="25.5703125" style="5" customWidth="1"/>
    <col min="2245" max="2246" width="11.28515625" style="5" customWidth="1"/>
    <col min="2247" max="2247" width="14" style="5" customWidth="1"/>
    <col min="2248" max="2248" width="13.85546875" style="5" customWidth="1"/>
    <col min="2249" max="2249" width="16" style="5" customWidth="1"/>
    <col min="2250" max="2250" width="13.85546875" style="5" customWidth="1"/>
    <col min="2251" max="2252" width="13.140625" style="5" customWidth="1"/>
    <col min="2253" max="2253" width="17.7109375" style="5" customWidth="1"/>
    <col min="2254" max="2254" width="13.85546875" style="5" customWidth="1"/>
    <col min="2255" max="2255" width="27.140625" style="5" customWidth="1"/>
    <col min="2256" max="2256" width="12.85546875" style="5" customWidth="1"/>
    <col min="2257" max="2257" width="12.28515625" style="5" customWidth="1"/>
    <col min="2258" max="2258" width="15.5703125" style="5" customWidth="1"/>
    <col min="2259" max="2259" width="10.28515625" style="5" customWidth="1"/>
    <col min="2260" max="2260" width="13.7109375" style="5" customWidth="1"/>
    <col min="2261" max="2262" width="23.28515625" style="5" customWidth="1"/>
    <col min="2263" max="2263" width="12.7109375" style="5" customWidth="1"/>
    <col min="2264" max="2264" width="10.28515625" style="5" customWidth="1"/>
    <col min="2265" max="2265" width="13.42578125" style="5" customWidth="1"/>
    <col min="2266" max="2266" width="14.85546875" style="5" customWidth="1"/>
    <col min="2267" max="2267" width="33.85546875" style="5" bestFit="1" customWidth="1"/>
    <col min="2268" max="2268" width="11.28515625" style="5" customWidth="1"/>
    <col min="2269" max="2269" width="12.28515625" style="5" customWidth="1"/>
    <col min="2270" max="2270" width="12.140625" style="5" customWidth="1"/>
    <col min="2271" max="2271" width="11.7109375" style="5" customWidth="1"/>
    <col min="2272" max="2272" width="32.7109375" style="5" customWidth="1"/>
    <col min="2273" max="2273" width="21" style="5" customWidth="1"/>
    <col min="2274" max="2274" width="21.85546875" style="5" customWidth="1"/>
    <col min="2275" max="2275" width="22.85546875" style="5" customWidth="1"/>
    <col min="2276" max="2276" width="16.28515625" style="5" customWidth="1"/>
    <col min="2277" max="2277" width="20" style="5" customWidth="1"/>
    <col min="2278" max="2278" width="12" style="5" customWidth="1"/>
    <col min="2279" max="2279" width="18.42578125" style="5" customWidth="1"/>
    <col min="2280" max="2280" width="13.5703125" style="5" customWidth="1"/>
    <col min="2281" max="2281" width="16" style="5" customWidth="1"/>
    <col min="2282" max="2282" width="11.85546875" style="5" customWidth="1"/>
    <col min="2283" max="2283" width="17.5703125" style="5" customWidth="1"/>
    <col min="2284" max="2286" width="21" style="5" customWidth="1"/>
    <col min="2287" max="2287" width="11.140625" style="5" customWidth="1"/>
    <col min="2288" max="2288" width="10.28515625" style="5" customWidth="1"/>
    <col min="2289" max="2289" width="21" style="5" customWidth="1"/>
    <col min="2290" max="2290" width="27.7109375" style="5" customWidth="1"/>
    <col min="2291" max="2291" width="14.140625" style="5" customWidth="1"/>
    <col min="2292" max="2292" width="11.85546875" style="5" customWidth="1"/>
    <col min="2293" max="2295" width="13.85546875" style="5" customWidth="1"/>
    <col min="2296" max="2296" width="16.140625" style="5" customWidth="1"/>
    <col min="2297" max="2297" width="13.28515625" style="5" customWidth="1"/>
    <col min="2298" max="2298" width="21.5703125" style="5" customWidth="1"/>
    <col min="2299" max="2299" width="9.85546875" style="5" customWidth="1"/>
    <col min="2300" max="2300" width="17.42578125" style="5" customWidth="1"/>
    <col min="2301" max="2302" width="21.140625" style="5" customWidth="1"/>
    <col min="2303" max="2303" width="11.85546875" style="5" customWidth="1"/>
    <col min="2304" max="2304" width="14.28515625" style="5" customWidth="1"/>
    <col min="2305" max="2305" width="45.28515625" style="5" customWidth="1"/>
    <col min="2306" max="2306" width="17.85546875" style="5" customWidth="1"/>
    <col min="2307" max="2307" width="27" style="5" customWidth="1"/>
    <col min="2308" max="2308" width="39.28515625" style="5" customWidth="1"/>
    <col min="2309" max="2309" width="34" style="5" customWidth="1"/>
    <col min="2310" max="2310" width="15" style="5" customWidth="1"/>
    <col min="2311" max="2311" width="11.140625" style="5" customWidth="1"/>
    <col min="2312" max="2339" width="12.140625" style="5" customWidth="1"/>
    <col min="2340" max="2488" width="13.140625" style="5"/>
    <col min="2489" max="2489" width="13" style="5" customWidth="1"/>
    <col min="2490" max="2490" width="16.28515625" style="5" customWidth="1"/>
    <col min="2491" max="2492" width="11.42578125" style="5" customWidth="1"/>
    <col min="2493" max="2493" width="5.28515625" style="5" customWidth="1"/>
    <col min="2494" max="2494" width="12.85546875" style="5" customWidth="1"/>
    <col min="2495" max="2495" width="11.85546875" style="5" customWidth="1"/>
    <col min="2496" max="2496" width="9" style="5" customWidth="1"/>
    <col min="2497" max="2497" width="19.85546875" style="5" customWidth="1"/>
    <col min="2498" max="2498" width="39.140625" style="5" customWidth="1"/>
    <col min="2499" max="2499" width="14.85546875" style="5" customWidth="1"/>
    <col min="2500" max="2500" width="25.5703125" style="5" customWidth="1"/>
    <col min="2501" max="2502" width="11.28515625" style="5" customWidth="1"/>
    <col min="2503" max="2503" width="14" style="5" customWidth="1"/>
    <col min="2504" max="2504" width="13.85546875" style="5" customWidth="1"/>
    <col min="2505" max="2505" width="16" style="5" customWidth="1"/>
    <col min="2506" max="2506" width="13.85546875" style="5" customWidth="1"/>
    <col min="2507" max="2508" width="13.140625" style="5" customWidth="1"/>
    <col min="2509" max="2509" width="17.7109375" style="5" customWidth="1"/>
    <col min="2510" max="2510" width="13.85546875" style="5" customWidth="1"/>
    <col min="2511" max="2511" width="27.140625" style="5" customWidth="1"/>
    <col min="2512" max="2512" width="12.85546875" style="5" customWidth="1"/>
    <col min="2513" max="2513" width="12.28515625" style="5" customWidth="1"/>
    <col min="2514" max="2514" width="15.5703125" style="5" customWidth="1"/>
    <col min="2515" max="2515" width="10.28515625" style="5" customWidth="1"/>
    <col min="2516" max="2516" width="13.7109375" style="5" customWidth="1"/>
    <col min="2517" max="2518" width="23.28515625" style="5" customWidth="1"/>
    <col min="2519" max="2519" width="12.7109375" style="5" customWidth="1"/>
    <col min="2520" max="2520" width="10.28515625" style="5" customWidth="1"/>
    <col min="2521" max="2521" width="13.42578125" style="5" customWidth="1"/>
    <col min="2522" max="2522" width="14.85546875" style="5" customWidth="1"/>
    <col min="2523" max="2523" width="33.85546875" style="5" bestFit="1" customWidth="1"/>
    <col min="2524" max="2524" width="11.28515625" style="5" customWidth="1"/>
    <col min="2525" max="2525" width="12.28515625" style="5" customWidth="1"/>
    <col min="2526" max="2526" width="12.140625" style="5" customWidth="1"/>
    <col min="2527" max="2527" width="11.7109375" style="5" customWidth="1"/>
    <col min="2528" max="2528" width="32.7109375" style="5" customWidth="1"/>
    <col min="2529" max="2529" width="21" style="5" customWidth="1"/>
    <col min="2530" max="2530" width="21.85546875" style="5" customWidth="1"/>
    <col min="2531" max="2531" width="22.85546875" style="5" customWidth="1"/>
    <col min="2532" max="2532" width="16.28515625" style="5" customWidth="1"/>
    <col min="2533" max="2533" width="20" style="5" customWidth="1"/>
    <col min="2534" max="2534" width="12" style="5" customWidth="1"/>
    <col min="2535" max="2535" width="18.42578125" style="5" customWidth="1"/>
    <col min="2536" max="2536" width="13.5703125" style="5" customWidth="1"/>
    <col min="2537" max="2537" width="16" style="5" customWidth="1"/>
    <col min="2538" max="2538" width="11.85546875" style="5" customWidth="1"/>
    <col min="2539" max="2539" width="17.5703125" style="5" customWidth="1"/>
    <col min="2540" max="2542" width="21" style="5" customWidth="1"/>
    <col min="2543" max="2543" width="11.140625" style="5" customWidth="1"/>
    <col min="2544" max="2544" width="10.28515625" style="5" customWidth="1"/>
    <col min="2545" max="2545" width="21" style="5" customWidth="1"/>
    <col min="2546" max="2546" width="27.7109375" style="5" customWidth="1"/>
    <col min="2547" max="2547" width="14.140625" style="5" customWidth="1"/>
    <col min="2548" max="2548" width="11.85546875" style="5" customWidth="1"/>
    <col min="2549" max="2551" width="13.85546875" style="5" customWidth="1"/>
    <col min="2552" max="2552" width="16.140625" style="5" customWidth="1"/>
    <col min="2553" max="2553" width="13.28515625" style="5" customWidth="1"/>
    <col min="2554" max="2554" width="21.5703125" style="5" customWidth="1"/>
    <col min="2555" max="2555" width="9.85546875" style="5" customWidth="1"/>
    <col min="2556" max="2556" width="17.42578125" style="5" customWidth="1"/>
    <col min="2557" max="2558" width="21.140625" style="5" customWidth="1"/>
    <col min="2559" max="2559" width="11.85546875" style="5" customWidth="1"/>
    <col min="2560" max="2560" width="14.28515625" style="5" customWidth="1"/>
    <col min="2561" max="2561" width="45.28515625" style="5" customWidth="1"/>
    <col min="2562" max="2562" width="17.85546875" style="5" customWidth="1"/>
    <col min="2563" max="2563" width="27" style="5" customWidth="1"/>
    <col min="2564" max="2564" width="39.28515625" style="5" customWidth="1"/>
    <col min="2565" max="2565" width="34" style="5" customWidth="1"/>
    <col min="2566" max="2566" width="15" style="5" customWidth="1"/>
    <col min="2567" max="2567" width="11.140625" style="5" customWidth="1"/>
    <col min="2568" max="2595" width="12.140625" style="5" customWidth="1"/>
    <col min="2596" max="2744" width="13.140625" style="5"/>
    <col min="2745" max="2745" width="13" style="5" customWidth="1"/>
    <col min="2746" max="2746" width="16.28515625" style="5" customWidth="1"/>
    <col min="2747" max="2748" width="11.42578125" style="5" customWidth="1"/>
    <col min="2749" max="2749" width="5.28515625" style="5" customWidth="1"/>
    <col min="2750" max="2750" width="12.85546875" style="5" customWidth="1"/>
    <col min="2751" max="2751" width="11.85546875" style="5" customWidth="1"/>
    <col min="2752" max="2752" width="9" style="5" customWidth="1"/>
    <col min="2753" max="2753" width="19.85546875" style="5" customWidth="1"/>
    <col min="2754" max="2754" width="39.140625" style="5" customWidth="1"/>
    <col min="2755" max="2755" width="14.85546875" style="5" customWidth="1"/>
    <col min="2756" max="2756" width="25.5703125" style="5" customWidth="1"/>
    <col min="2757" max="2758" width="11.28515625" style="5" customWidth="1"/>
    <col min="2759" max="2759" width="14" style="5" customWidth="1"/>
    <col min="2760" max="2760" width="13.85546875" style="5" customWidth="1"/>
    <col min="2761" max="2761" width="16" style="5" customWidth="1"/>
    <col min="2762" max="2762" width="13.85546875" style="5" customWidth="1"/>
    <col min="2763" max="2764" width="13.140625" style="5" customWidth="1"/>
    <col min="2765" max="2765" width="17.7109375" style="5" customWidth="1"/>
    <col min="2766" max="2766" width="13.85546875" style="5" customWidth="1"/>
    <col min="2767" max="2767" width="27.140625" style="5" customWidth="1"/>
    <col min="2768" max="2768" width="12.85546875" style="5" customWidth="1"/>
    <col min="2769" max="2769" width="12.28515625" style="5" customWidth="1"/>
    <col min="2770" max="2770" width="15.5703125" style="5" customWidth="1"/>
    <col min="2771" max="2771" width="10.28515625" style="5" customWidth="1"/>
    <col min="2772" max="2772" width="13.7109375" style="5" customWidth="1"/>
    <col min="2773" max="2774" width="23.28515625" style="5" customWidth="1"/>
    <col min="2775" max="2775" width="12.7109375" style="5" customWidth="1"/>
    <col min="2776" max="2776" width="10.28515625" style="5" customWidth="1"/>
    <col min="2777" max="2777" width="13.42578125" style="5" customWidth="1"/>
    <col min="2778" max="2778" width="14.85546875" style="5" customWidth="1"/>
    <col min="2779" max="2779" width="33.85546875" style="5" bestFit="1" customWidth="1"/>
    <col min="2780" max="2780" width="11.28515625" style="5" customWidth="1"/>
    <col min="2781" max="2781" width="12.28515625" style="5" customWidth="1"/>
    <col min="2782" max="2782" width="12.140625" style="5" customWidth="1"/>
    <col min="2783" max="2783" width="11.7109375" style="5" customWidth="1"/>
    <col min="2784" max="2784" width="32.7109375" style="5" customWidth="1"/>
    <col min="2785" max="2785" width="21" style="5" customWidth="1"/>
    <col min="2786" max="2786" width="21.85546875" style="5" customWidth="1"/>
    <col min="2787" max="2787" width="22.85546875" style="5" customWidth="1"/>
    <col min="2788" max="2788" width="16.28515625" style="5" customWidth="1"/>
    <col min="2789" max="2789" width="20" style="5" customWidth="1"/>
    <col min="2790" max="2790" width="12" style="5" customWidth="1"/>
    <col min="2791" max="2791" width="18.42578125" style="5" customWidth="1"/>
    <col min="2792" max="2792" width="13.5703125" style="5" customWidth="1"/>
    <col min="2793" max="2793" width="16" style="5" customWidth="1"/>
    <col min="2794" max="2794" width="11.85546875" style="5" customWidth="1"/>
    <col min="2795" max="2795" width="17.5703125" style="5" customWidth="1"/>
    <col min="2796" max="2798" width="21" style="5" customWidth="1"/>
    <col min="2799" max="2799" width="11.140625" style="5" customWidth="1"/>
    <col min="2800" max="2800" width="10.28515625" style="5" customWidth="1"/>
    <col min="2801" max="2801" width="21" style="5" customWidth="1"/>
    <col min="2802" max="2802" width="27.7109375" style="5" customWidth="1"/>
    <col min="2803" max="2803" width="14.140625" style="5" customWidth="1"/>
    <col min="2804" max="2804" width="11.85546875" style="5" customWidth="1"/>
    <col min="2805" max="2807" width="13.85546875" style="5" customWidth="1"/>
    <col min="2808" max="2808" width="16.140625" style="5" customWidth="1"/>
    <col min="2809" max="2809" width="13.28515625" style="5" customWidth="1"/>
    <col min="2810" max="2810" width="21.5703125" style="5" customWidth="1"/>
    <col min="2811" max="2811" width="9.85546875" style="5" customWidth="1"/>
    <col min="2812" max="2812" width="17.42578125" style="5" customWidth="1"/>
    <col min="2813" max="2814" width="21.140625" style="5" customWidth="1"/>
    <col min="2815" max="2815" width="11.85546875" style="5" customWidth="1"/>
    <col min="2816" max="2816" width="14.28515625" style="5" customWidth="1"/>
    <col min="2817" max="2817" width="45.28515625" style="5" customWidth="1"/>
    <col min="2818" max="2818" width="17.85546875" style="5" customWidth="1"/>
    <col min="2819" max="2819" width="27" style="5" customWidth="1"/>
    <col min="2820" max="2820" width="39.28515625" style="5" customWidth="1"/>
    <col min="2821" max="2821" width="34" style="5" customWidth="1"/>
    <col min="2822" max="2822" width="15" style="5" customWidth="1"/>
    <col min="2823" max="2823" width="11.140625" style="5" customWidth="1"/>
    <col min="2824" max="2851" width="12.140625" style="5" customWidth="1"/>
    <col min="2852" max="3000" width="13.140625" style="5"/>
    <col min="3001" max="3001" width="13" style="5" customWidth="1"/>
    <col min="3002" max="3002" width="16.28515625" style="5" customWidth="1"/>
    <col min="3003" max="3004" width="11.42578125" style="5" customWidth="1"/>
    <col min="3005" max="3005" width="5.28515625" style="5" customWidth="1"/>
    <col min="3006" max="3006" width="12.85546875" style="5" customWidth="1"/>
    <col min="3007" max="3007" width="11.85546875" style="5" customWidth="1"/>
    <col min="3008" max="3008" width="9" style="5" customWidth="1"/>
    <col min="3009" max="3009" width="19.85546875" style="5" customWidth="1"/>
    <col min="3010" max="3010" width="39.140625" style="5" customWidth="1"/>
    <col min="3011" max="3011" width="14.85546875" style="5" customWidth="1"/>
    <col min="3012" max="3012" width="25.5703125" style="5" customWidth="1"/>
    <col min="3013" max="3014" width="11.28515625" style="5" customWidth="1"/>
    <col min="3015" max="3015" width="14" style="5" customWidth="1"/>
    <col min="3016" max="3016" width="13.85546875" style="5" customWidth="1"/>
    <col min="3017" max="3017" width="16" style="5" customWidth="1"/>
    <col min="3018" max="3018" width="13.85546875" style="5" customWidth="1"/>
    <col min="3019" max="3020" width="13.140625" style="5" customWidth="1"/>
    <col min="3021" max="3021" width="17.7109375" style="5" customWidth="1"/>
    <col min="3022" max="3022" width="13.85546875" style="5" customWidth="1"/>
    <col min="3023" max="3023" width="27.140625" style="5" customWidth="1"/>
    <col min="3024" max="3024" width="12.85546875" style="5" customWidth="1"/>
    <col min="3025" max="3025" width="12.28515625" style="5" customWidth="1"/>
    <col min="3026" max="3026" width="15.5703125" style="5" customWidth="1"/>
    <col min="3027" max="3027" width="10.28515625" style="5" customWidth="1"/>
    <col min="3028" max="3028" width="13.7109375" style="5" customWidth="1"/>
    <col min="3029" max="3030" width="23.28515625" style="5" customWidth="1"/>
    <col min="3031" max="3031" width="12.7109375" style="5" customWidth="1"/>
    <col min="3032" max="3032" width="10.28515625" style="5" customWidth="1"/>
    <col min="3033" max="3033" width="13.42578125" style="5" customWidth="1"/>
    <col min="3034" max="3034" width="14.85546875" style="5" customWidth="1"/>
    <col min="3035" max="3035" width="33.85546875" style="5" bestFit="1" customWidth="1"/>
    <col min="3036" max="3036" width="11.28515625" style="5" customWidth="1"/>
    <col min="3037" max="3037" width="12.28515625" style="5" customWidth="1"/>
    <col min="3038" max="3038" width="12.140625" style="5" customWidth="1"/>
    <col min="3039" max="3039" width="11.7109375" style="5" customWidth="1"/>
    <col min="3040" max="3040" width="32.7109375" style="5" customWidth="1"/>
    <col min="3041" max="3041" width="21" style="5" customWidth="1"/>
    <col min="3042" max="3042" width="21.85546875" style="5" customWidth="1"/>
    <col min="3043" max="3043" width="22.85546875" style="5" customWidth="1"/>
    <col min="3044" max="3044" width="16.28515625" style="5" customWidth="1"/>
    <col min="3045" max="3045" width="20" style="5" customWidth="1"/>
    <col min="3046" max="3046" width="12" style="5" customWidth="1"/>
    <col min="3047" max="3047" width="18.42578125" style="5" customWidth="1"/>
    <col min="3048" max="3048" width="13.5703125" style="5" customWidth="1"/>
    <col min="3049" max="3049" width="16" style="5" customWidth="1"/>
    <col min="3050" max="3050" width="11.85546875" style="5" customWidth="1"/>
    <col min="3051" max="3051" width="17.5703125" style="5" customWidth="1"/>
    <col min="3052" max="3054" width="21" style="5" customWidth="1"/>
    <col min="3055" max="3055" width="11.140625" style="5" customWidth="1"/>
    <col min="3056" max="3056" width="10.28515625" style="5" customWidth="1"/>
    <col min="3057" max="3057" width="21" style="5" customWidth="1"/>
    <col min="3058" max="3058" width="27.7109375" style="5" customWidth="1"/>
    <col min="3059" max="3059" width="14.140625" style="5" customWidth="1"/>
    <col min="3060" max="3060" width="11.85546875" style="5" customWidth="1"/>
    <col min="3061" max="3063" width="13.85546875" style="5" customWidth="1"/>
    <col min="3064" max="3064" width="16.140625" style="5" customWidth="1"/>
    <col min="3065" max="3065" width="13.28515625" style="5" customWidth="1"/>
    <col min="3066" max="3066" width="21.5703125" style="5" customWidth="1"/>
    <col min="3067" max="3067" width="9.85546875" style="5" customWidth="1"/>
    <col min="3068" max="3068" width="17.42578125" style="5" customWidth="1"/>
    <col min="3069" max="3070" width="21.140625" style="5" customWidth="1"/>
    <col min="3071" max="3071" width="11.85546875" style="5" customWidth="1"/>
    <col min="3072" max="3072" width="14.28515625" style="5" customWidth="1"/>
    <col min="3073" max="3073" width="45.28515625" style="5" customWidth="1"/>
    <col min="3074" max="3074" width="17.85546875" style="5" customWidth="1"/>
    <col min="3075" max="3075" width="27" style="5" customWidth="1"/>
    <col min="3076" max="3076" width="39.28515625" style="5" customWidth="1"/>
    <col min="3077" max="3077" width="34" style="5" customWidth="1"/>
    <col min="3078" max="3078" width="15" style="5" customWidth="1"/>
    <col min="3079" max="3079" width="11.140625" style="5" customWidth="1"/>
    <col min="3080" max="3107" width="12.140625" style="5" customWidth="1"/>
    <col min="3108" max="3256" width="13.140625" style="5"/>
    <col min="3257" max="3257" width="13" style="5" customWidth="1"/>
    <col min="3258" max="3258" width="16.28515625" style="5" customWidth="1"/>
    <col min="3259" max="3260" width="11.42578125" style="5" customWidth="1"/>
    <col min="3261" max="3261" width="5.28515625" style="5" customWidth="1"/>
    <col min="3262" max="3262" width="12.85546875" style="5" customWidth="1"/>
    <col min="3263" max="3263" width="11.85546875" style="5" customWidth="1"/>
    <col min="3264" max="3264" width="9" style="5" customWidth="1"/>
    <col min="3265" max="3265" width="19.85546875" style="5" customWidth="1"/>
    <col min="3266" max="3266" width="39.140625" style="5" customWidth="1"/>
    <col min="3267" max="3267" width="14.85546875" style="5" customWidth="1"/>
    <col min="3268" max="3268" width="25.5703125" style="5" customWidth="1"/>
    <col min="3269" max="3270" width="11.28515625" style="5" customWidth="1"/>
    <col min="3271" max="3271" width="14" style="5" customWidth="1"/>
    <col min="3272" max="3272" width="13.85546875" style="5" customWidth="1"/>
    <col min="3273" max="3273" width="16" style="5" customWidth="1"/>
    <col min="3274" max="3274" width="13.85546875" style="5" customWidth="1"/>
    <col min="3275" max="3276" width="13.140625" style="5" customWidth="1"/>
    <col min="3277" max="3277" width="17.7109375" style="5" customWidth="1"/>
    <col min="3278" max="3278" width="13.85546875" style="5" customWidth="1"/>
    <col min="3279" max="3279" width="27.140625" style="5" customWidth="1"/>
    <col min="3280" max="3280" width="12.85546875" style="5" customWidth="1"/>
    <col min="3281" max="3281" width="12.28515625" style="5" customWidth="1"/>
    <col min="3282" max="3282" width="15.5703125" style="5" customWidth="1"/>
    <col min="3283" max="3283" width="10.28515625" style="5" customWidth="1"/>
    <col min="3284" max="3284" width="13.7109375" style="5" customWidth="1"/>
    <col min="3285" max="3286" width="23.28515625" style="5" customWidth="1"/>
    <col min="3287" max="3287" width="12.7109375" style="5" customWidth="1"/>
    <col min="3288" max="3288" width="10.28515625" style="5" customWidth="1"/>
    <col min="3289" max="3289" width="13.42578125" style="5" customWidth="1"/>
    <col min="3290" max="3290" width="14.85546875" style="5" customWidth="1"/>
    <col min="3291" max="3291" width="33.85546875" style="5" bestFit="1" customWidth="1"/>
    <col min="3292" max="3292" width="11.28515625" style="5" customWidth="1"/>
    <col min="3293" max="3293" width="12.28515625" style="5" customWidth="1"/>
    <col min="3294" max="3294" width="12.140625" style="5" customWidth="1"/>
    <col min="3295" max="3295" width="11.7109375" style="5" customWidth="1"/>
    <col min="3296" max="3296" width="32.7109375" style="5" customWidth="1"/>
    <col min="3297" max="3297" width="21" style="5" customWidth="1"/>
    <col min="3298" max="3298" width="21.85546875" style="5" customWidth="1"/>
    <col min="3299" max="3299" width="22.85546875" style="5" customWidth="1"/>
    <col min="3300" max="3300" width="16.28515625" style="5" customWidth="1"/>
    <col min="3301" max="3301" width="20" style="5" customWidth="1"/>
    <col min="3302" max="3302" width="12" style="5" customWidth="1"/>
    <col min="3303" max="3303" width="18.42578125" style="5" customWidth="1"/>
    <col min="3304" max="3304" width="13.5703125" style="5" customWidth="1"/>
    <col min="3305" max="3305" width="16" style="5" customWidth="1"/>
    <col min="3306" max="3306" width="11.85546875" style="5" customWidth="1"/>
    <col min="3307" max="3307" width="17.5703125" style="5" customWidth="1"/>
    <col min="3308" max="3310" width="21" style="5" customWidth="1"/>
    <col min="3311" max="3311" width="11.140625" style="5" customWidth="1"/>
    <col min="3312" max="3312" width="10.28515625" style="5" customWidth="1"/>
    <col min="3313" max="3313" width="21" style="5" customWidth="1"/>
    <col min="3314" max="3314" width="27.7109375" style="5" customWidth="1"/>
    <col min="3315" max="3315" width="14.140625" style="5" customWidth="1"/>
    <col min="3316" max="3316" width="11.85546875" style="5" customWidth="1"/>
    <col min="3317" max="3319" width="13.85546875" style="5" customWidth="1"/>
    <col min="3320" max="3320" width="16.140625" style="5" customWidth="1"/>
    <col min="3321" max="3321" width="13.28515625" style="5" customWidth="1"/>
    <col min="3322" max="3322" width="21.5703125" style="5" customWidth="1"/>
    <col min="3323" max="3323" width="9.85546875" style="5" customWidth="1"/>
    <col min="3324" max="3324" width="17.42578125" style="5" customWidth="1"/>
    <col min="3325" max="3326" width="21.140625" style="5" customWidth="1"/>
    <col min="3327" max="3327" width="11.85546875" style="5" customWidth="1"/>
    <col min="3328" max="3328" width="14.28515625" style="5" customWidth="1"/>
    <col min="3329" max="3329" width="45.28515625" style="5" customWidth="1"/>
    <col min="3330" max="3330" width="17.85546875" style="5" customWidth="1"/>
    <col min="3331" max="3331" width="27" style="5" customWidth="1"/>
    <col min="3332" max="3332" width="39.28515625" style="5" customWidth="1"/>
    <col min="3333" max="3333" width="34" style="5" customWidth="1"/>
    <col min="3334" max="3334" width="15" style="5" customWidth="1"/>
    <col min="3335" max="3335" width="11.140625" style="5" customWidth="1"/>
    <col min="3336" max="3363" width="12.140625" style="5" customWidth="1"/>
    <col min="3364" max="3512" width="13.140625" style="5"/>
    <col min="3513" max="3513" width="13" style="5" customWidth="1"/>
    <col min="3514" max="3514" width="16.28515625" style="5" customWidth="1"/>
    <col min="3515" max="3516" width="11.42578125" style="5" customWidth="1"/>
    <col min="3517" max="3517" width="5.28515625" style="5" customWidth="1"/>
    <col min="3518" max="3518" width="12.85546875" style="5" customWidth="1"/>
    <col min="3519" max="3519" width="11.85546875" style="5" customWidth="1"/>
    <col min="3520" max="3520" width="9" style="5" customWidth="1"/>
    <col min="3521" max="3521" width="19.85546875" style="5" customWidth="1"/>
    <col min="3522" max="3522" width="39.140625" style="5" customWidth="1"/>
    <col min="3523" max="3523" width="14.85546875" style="5" customWidth="1"/>
    <col min="3524" max="3524" width="25.5703125" style="5" customWidth="1"/>
    <col min="3525" max="3526" width="11.28515625" style="5" customWidth="1"/>
    <col min="3527" max="3527" width="14" style="5" customWidth="1"/>
    <col min="3528" max="3528" width="13.85546875" style="5" customWidth="1"/>
    <col min="3529" max="3529" width="16" style="5" customWidth="1"/>
    <col min="3530" max="3530" width="13.85546875" style="5" customWidth="1"/>
    <col min="3531" max="3532" width="13.140625" style="5" customWidth="1"/>
    <col min="3533" max="3533" width="17.7109375" style="5" customWidth="1"/>
    <col min="3534" max="3534" width="13.85546875" style="5" customWidth="1"/>
    <col min="3535" max="3535" width="27.140625" style="5" customWidth="1"/>
    <col min="3536" max="3536" width="12.85546875" style="5" customWidth="1"/>
    <col min="3537" max="3537" width="12.28515625" style="5" customWidth="1"/>
    <col min="3538" max="3538" width="15.5703125" style="5" customWidth="1"/>
    <col min="3539" max="3539" width="10.28515625" style="5" customWidth="1"/>
    <col min="3540" max="3540" width="13.7109375" style="5" customWidth="1"/>
    <col min="3541" max="3542" width="23.28515625" style="5" customWidth="1"/>
    <col min="3543" max="3543" width="12.7109375" style="5" customWidth="1"/>
    <col min="3544" max="3544" width="10.28515625" style="5" customWidth="1"/>
    <col min="3545" max="3545" width="13.42578125" style="5" customWidth="1"/>
    <col min="3546" max="3546" width="14.85546875" style="5" customWidth="1"/>
    <col min="3547" max="3547" width="33.85546875" style="5" bestFit="1" customWidth="1"/>
    <col min="3548" max="3548" width="11.28515625" style="5" customWidth="1"/>
    <col min="3549" max="3549" width="12.28515625" style="5" customWidth="1"/>
    <col min="3550" max="3550" width="12.140625" style="5" customWidth="1"/>
    <col min="3551" max="3551" width="11.7109375" style="5" customWidth="1"/>
    <col min="3552" max="3552" width="32.7109375" style="5" customWidth="1"/>
    <col min="3553" max="3553" width="21" style="5" customWidth="1"/>
    <col min="3554" max="3554" width="21.85546875" style="5" customWidth="1"/>
    <col min="3555" max="3555" width="22.85546875" style="5" customWidth="1"/>
    <col min="3556" max="3556" width="16.28515625" style="5" customWidth="1"/>
    <col min="3557" max="3557" width="20" style="5" customWidth="1"/>
    <col min="3558" max="3558" width="12" style="5" customWidth="1"/>
    <col min="3559" max="3559" width="18.42578125" style="5" customWidth="1"/>
    <col min="3560" max="3560" width="13.5703125" style="5" customWidth="1"/>
    <col min="3561" max="3561" width="16" style="5" customWidth="1"/>
    <col min="3562" max="3562" width="11.85546875" style="5" customWidth="1"/>
    <col min="3563" max="3563" width="17.5703125" style="5" customWidth="1"/>
    <col min="3564" max="3566" width="21" style="5" customWidth="1"/>
    <col min="3567" max="3567" width="11.140625" style="5" customWidth="1"/>
    <col min="3568" max="3568" width="10.28515625" style="5" customWidth="1"/>
    <col min="3569" max="3569" width="21" style="5" customWidth="1"/>
    <col min="3570" max="3570" width="27.7109375" style="5" customWidth="1"/>
    <col min="3571" max="3571" width="14.140625" style="5" customWidth="1"/>
    <col min="3572" max="3572" width="11.85546875" style="5" customWidth="1"/>
    <col min="3573" max="3575" width="13.85546875" style="5" customWidth="1"/>
    <col min="3576" max="3576" width="16.140625" style="5" customWidth="1"/>
    <col min="3577" max="3577" width="13.28515625" style="5" customWidth="1"/>
    <col min="3578" max="3578" width="21.5703125" style="5" customWidth="1"/>
    <col min="3579" max="3579" width="9.85546875" style="5" customWidth="1"/>
    <col min="3580" max="3580" width="17.42578125" style="5" customWidth="1"/>
    <col min="3581" max="3582" width="21.140625" style="5" customWidth="1"/>
    <col min="3583" max="3583" width="11.85546875" style="5" customWidth="1"/>
    <col min="3584" max="3584" width="14.28515625" style="5" customWidth="1"/>
    <col min="3585" max="3585" width="45.28515625" style="5" customWidth="1"/>
    <col min="3586" max="3586" width="17.85546875" style="5" customWidth="1"/>
    <col min="3587" max="3587" width="27" style="5" customWidth="1"/>
    <col min="3588" max="3588" width="39.28515625" style="5" customWidth="1"/>
    <col min="3589" max="3589" width="34" style="5" customWidth="1"/>
    <col min="3590" max="3590" width="15" style="5" customWidth="1"/>
    <col min="3591" max="3591" width="11.140625" style="5" customWidth="1"/>
    <col min="3592" max="3619" width="12.140625" style="5" customWidth="1"/>
    <col min="3620" max="3768" width="13.140625" style="5"/>
    <col min="3769" max="3769" width="13" style="5" customWidth="1"/>
    <col min="3770" max="3770" width="16.28515625" style="5" customWidth="1"/>
    <col min="3771" max="3772" width="11.42578125" style="5" customWidth="1"/>
    <col min="3773" max="3773" width="5.28515625" style="5" customWidth="1"/>
    <col min="3774" max="3774" width="12.85546875" style="5" customWidth="1"/>
    <col min="3775" max="3775" width="11.85546875" style="5" customWidth="1"/>
    <col min="3776" max="3776" width="9" style="5" customWidth="1"/>
    <col min="3777" max="3777" width="19.85546875" style="5" customWidth="1"/>
    <col min="3778" max="3778" width="39.140625" style="5" customWidth="1"/>
    <col min="3779" max="3779" width="14.85546875" style="5" customWidth="1"/>
    <col min="3780" max="3780" width="25.5703125" style="5" customWidth="1"/>
    <col min="3781" max="3782" width="11.28515625" style="5" customWidth="1"/>
    <col min="3783" max="3783" width="14" style="5" customWidth="1"/>
    <col min="3784" max="3784" width="13.85546875" style="5" customWidth="1"/>
    <col min="3785" max="3785" width="16" style="5" customWidth="1"/>
    <col min="3786" max="3786" width="13.85546875" style="5" customWidth="1"/>
    <col min="3787" max="3788" width="13.140625" style="5" customWidth="1"/>
    <col min="3789" max="3789" width="17.7109375" style="5" customWidth="1"/>
    <col min="3790" max="3790" width="13.85546875" style="5" customWidth="1"/>
    <col min="3791" max="3791" width="27.140625" style="5" customWidth="1"/>
    <col min="3792" max="3792" width="12.85546875" style="5" customWidth="1"/>
    <col min="3793" max="3793" width="12.28515625" style="5" customWidth="1"/>
    <col min="3794" max="3794" width="15.5703125" style="5" customWidth="1"/>
    <col min="3795" max="3795" width="10.28515625" style="5" customWidth="1"/>
    <col min="3796" max="3796" width="13.7109375" style="5" customWidth="1"/>
    <col min="3797" max="3798" width="23.28515625" style="5" customWidth="1"/>
    <col min="3799" max="3799" width="12.7109375" style="5" customWidth="1"/>
    <col min="3800" max="3800" width="10.28515625" style="5" customWidth="1"/>
    <col min="3801" max="3801" width="13.42578125" style="5" customWidth="1"/>
    <col min="3802" max="3802" width="14.85546875" style="5" customWidth="1"/>
    <col min="3803" max="3803" width="33.85546875" style="5" bestFit="1" customWidth="1"/>
    <col min="3804" max="3804" width="11.28515625" style="5" customWidth="1"/>
    <col min="3805" max="3805" width="12.28515625" style="5" customWidth="1"/>
    <col min="3806" max="3806" width="12.140625" style="5" customWidth="1"/>
    <col min="3807" max="3807" width="11.7109375" style="5" customWidth="1"/>
    <col min="3808" max="3808" width="32.7109375" style="5" customWidth="1"/>
    <col min="3809" max="3809" width="21" style="5" customWidth="1"/>
    <col min="3810" max="3810" width="21.85546875" style="5" customWidth="1"/>
    <col min="3811" max="3811" width="22.85546875" style="5" customWidth="1"/>
    <col min="3812" max="3812" width="16.28515625" style="5" customWidth="1"/>
    <col min="3813" max="3813" width="20" style="5" customWidth="1"/>
    <col min="3814" max="3814" width="12" style="5" customWidth="1"/>
    <col min="3815" max="3815" width="18.42578125" style="5" customWidth="1"/>
    <col min="3816" max="3816" width="13.5703125" style="5" customWidth="1"/>
    <col min="3817" max="3817" width="16" style="5" customWidth="1"/>
    <col min="3818" max="3818" width="11.85546875" style="5" customWidth="1"/>
    <col min="3819" max="3819" width="17.5703125" style="5" customWidth="1"/>
    <col min="3820" max="3822" width="21" style="5" customWidth="1"/>
    <col min="3823" max="3823" width="11.140625" style="5" customWidth="1"/>
    <col min="3824" max="3824" width="10.28515625" style="5" customWidth="1"/>
    <col min="3825" max="3825" width="21" style="5" customWidth="1"/>
    <col min="3826" max="3826" width="27.7109375" style="5" customWidth="1"/>
    <col min="3827" max="3827" width="14.140625" style="5" customWidth="1"/>
    <col min="3828" max="3828" width="11.85546875" style="5" customWidth="1"/>
    <col min="3829" max="3831" width="13.85546875" style="5" customWidth="1"/>
    <col min="3832" max="3832" width="16.140625" style="5" customWidth="1"/>
    <col min="3833" max="3833" width="13.28515625" style="5" customWidth="1"/>
    <col min="3834" max="3834" width="21.5703125" style="5" customWidth="1"/>
    <col min="3835" max="3835" width="9.85546875" style="5" customWidth="1"/>
    <col min="3836" max="3836" width="17.42578125" style="5" customWidth="1"/>
    <col min="3837" max="3838" width="21.140625" style="5" customWidth="1"/>
    <col min="3839" max="3839" width="11.85546875" style="5" customWidth="1"/>
    <col min="3840" max="3840" width="14.28515625" style="5" customWidth="1"/>
    <col min="3841" max="3841" width="45.28515625" style="5" customWidth="1"/>
    <col min="3842" max="3842" width="17.85546875" style="5" customWidth="1"/>
    <col min="3843" max="3843" width="27" style="5" customWidth="1"/>
    <col min="3844" max="3844" width="39.28515625" style="5" customWidth="1"/>
    <col min="3845" max="3845" width="34" style="5" customWidth="1"/>
    <col min="3846" max="3846" width="15" style="5" customWidth="1"/>
    <col min="3847" max="3847" width="11.140625" style="5" customWidth="1"/>
    <col min="3848" max="3875" width="12.140625" style="5" customWidth="1"/>
    <col min="3876" max="4024" width="13.140625" style="5"/>
    <col min="4025" max="4025" width="13" style="5" customWidth="1"/>
    <col min="4026" max="4026" width="16.28515625" style="5" customWidth="1"/>
    <col min="4027" max="4028" width="11.42578125" style="5" customWidth="1"/>
    <col min="4029" max="4029" width="5.28515625" style="5" customWidth="1"/>
    <col min="4030" max="4030" width="12.85546875" style="5" customWidth="1"/>
    <col min="4031" max="4031" width="11.85546875" style="5" customWidth="1"/>
    <col min="4032" max="4032" width="9" style="5" customWidth="1"/>
    <col min="4033" max="4033" width="19.85546875" style="5" customWidth="1"/>
    <col min="4034" max="4034" width="39.140625" style="5" customWidth="1"/>
    <col min="4035" max="4035" width="14.85546875" style="5" customWidth="1"/>
    <col min="4036" max="4036" width="25.5703125" style="5" customWidth="1"/>
    <col min="4037" max="4038" width="11.28515625" style="5" customWidth="1"/>
    <col min="4039" max="4039" width="14" style="5" customWidth="1"/>
    <col min="4040" max="4040" width="13.85546875" style="5" customWidth="1"/>
    <col min="4041" max="4041" width="16" style="5" customWidth="1"/>
    <col min="4042" max="4042" width="13.85546875" style="5" customWidth="1"/>
    <col min="4043" max="4044" width="13.140625" style="5" customWidth="1"/>
    <col min="4045" max="4045" width="17.7109375" style="5" customWidth="1"/>
    <col min="4046" max="4046" width="13.85546875" style="5" customWidth="1"/>
    <col min="4047" max="4047" width="27.140625" style="5" customWidth="1"/>
    <col min="4048" max="4048" width="12.85546875" style="5" customWidth="1"/>
    <col min="4049" max="4049" width="12.28515625" style="5" customWidth="1"/>
    <col min="4050" max="4050" width="15.5703125" style="5" customWidth="1"/>
    <col min="4051" max="4051" width="10.28515625" style="5" customWidth="1"/>
    <col min="4052" max="4052" width="13.7109375" style="5" customWidth="1"/>
    <col min="4053" max="4054" width="23.28515625" style="5" customWidth="1"/>
    <col min="4055" max="4055" width="12.7109375" style="5" customWidth="1"/>
    <col min="4056" max="4056" width="10.28515625" style="5" customWidth="1"/>
    <col min="4057" max="4057" width="13.42578125" style="5" customWidth="1"/>
    <col min="4058" max="4058" width="14.85546875" style="5" customWidth="1"/>
    <col min="4059" max="4059" width="33.85546875" style="5" bestFit="1" customWidth="1"/>
    <col min="4060" max="4060" width="11.28515625" style="5" customWidth="1"/>
    <col min="4061" max="4061" width="12.28515625" style="5" customWidth="1"/>
    <col min="4062" max="4062" width="12.140625" style="5" customWidth="1"/>
    <col min="4063" max="4063" width="11.7109375" style="5" customWidth="1"/>
    <col min="4064" max="4064" width="32.7109375" style="5" customWidth="1"/>
    <col min="4065" max="4065" width="21" style="5" customWidth="1"/>
    <col min="4066" max="4066" width="21.85546875" style="5" customWidth="1"/>
    <col min="4067" max="4067" width="22.85546875" style="5" customWidth="1"/>
    <col min="4068" max="4068" width="16.28515625" style="5" customWidth="1"/>
    <col min="4069" max="4069" width="20" style="5" customWidth="1"/>
    <col min="4070" max="4070" width="12" style="5" customWidth="1"/>
    <col min="4071" max="4071" width="18.42578125" style="5" customWidth="1"/>
    <col min="4072" max="4072" width="13.5703125" style="5" customWidth="1"/>
    <col min="4073" max="4073" width="16" style="5" customWidth="1"/>
    <col min="4074" max="4074" width="11.85546875" style="5" customWidth="1"/>
    <col min="4075" max="4075" width="17.5703125" style="5" customWidth="1"/>
    <col min="4076" max="4078" width="21" style="5" customWidth="1"/>
    <col min="4079" max="4079" width="11.140625" style="5" customWidth="1"/>
    <col min="4080" max="4080" width="10.28515625" style="5" customWidth="1"/>
    <col min="4081" max="4081" width="21" style="5" customWidth="1"/>
    <col min="4082" max="4082" width="27.7109375" style="5" customWidth="1"/>
    <col min="4083" max="4083" width="14.140625" style="5" customWidth="1"/>
    <col min="4084" max="4084" width="11.85546875" style="5" customWidth="1"/>
    <col min="4085" max="4087" width="13.85546875" style="5" customWidth="1"/>
    <col min="4088" max="4088" width="16.140625" style="5" customWidth="1"/>
    <col min="4089" max="4089" width="13.28515625" style="5" customWidth="1"/>
    <col min="4090" max="4090" width="21.5703125" style="5" customWidth="1"/>
    <col min="4091" max="4091" width="9.85546875" style="5" customWidth="1"/>
    <col min="4092" max="4092" width="17.42578125" style="5" customWidth="1"/>
    <col min="4093" max="4094" width="21.140625" style="5" customWidth="1"/>
    <col min="4095" max="4095" width="11.85546875" style="5" customWidth="1"/>
    <col min="4096" max="4096" width="14.28515625" style="5" customWidth="1"/>
    <col min="4097" max="4097" width="45.28515625" style="5" customWidth="1"/>
    <col min="4098" max="4098" width="17.85546875" style="5" customWidth="1"/>
    <col min="4099" max="4099" width="27" style="5" customWidth="1"/>
    <col min="4100" max="4100" width="39.28515625" style="5" customWidth="1"/>
    <col min="4101" max="4101" width="34" style="5" customWidth="1"/>
    <col min="4102" max="4102" width="15" style="5" customWidth="1"/>
    <col min="4103" max="4103" width="11.140625" style="5" customWidth="1"/>
    <col min="4104" max="4131" width="12.140625" style="5" customWidth="1"/>
    <col min="4132" max="4280" width="13.140625" style="5"/>
    <col min="4281" max="4281" width="13" style="5" customWidth="1"/>
    <col min="4282" max="4282" width="16.28515625" style="5" customWidth="1"/>
    <col min="4283" max="4284" width="11.42578125" style="5" customWidth="1"/>
    <col min="4285" max="4285" width="5.28515625" style="5" customWidth="1"/>
    <col min="4286" max="4286" width="12.85546875" style="5" customWidth="1"/>
    <col min="4287" max="4287" width="11.85546875" style="5" customWidth="1"/>
    <col min="4288" max="4288" width="9" style="5" customWidth="1"/>
    <col min="4289" max="4289" width="19.85546875" style="5" customWidth="1"/>
    <col min="4290" max="4290" width="39.140625" style="5" customWidth="1"/>
    <col min="4291" max="4291" width="14.85546875" style="5" customWidth="1"/>
    <col min="4292" max="4292" width="25.5703125" style="5" customWidth="1"/>
    <col min="4293" max="4294" width="11.28515625" style="5" customWidth="1"/>
    <col min="4295" max="4295" width="14" style="5" customWidth="1"/>
    <col min="4296" max="4296" width="13.85546875" style="5" customWidth="1"/>
    <col min="4297" max="4297" width="16" style="5" customWidth="1"/>
    <col min="4298" max="4298" width="13.85546875" style="5" customWidth="1"/>
    <col min="4299" max="4300" width="13.140625" style="5" customWidth="1"/>
    <col min="4301" max="4301" width="17.7109375" style="5" customWidth="1"/>
    <col min="4302" max="4302" width="13.85546875" style="5" customWidth="1"/>
    <col min="4303" max="4303" width="27.140625" style="5" customWidth="1"/>
    <col min="4304" max="4304" width="12.85546875" style="5" customWidth="1"/>
    <col min="4305" max="4305" width="12.28515625" style="5" customWidth="1"/>
    <col min="4306" max="4306" width="15.5703125" style="5" customWidth="1"/>
    <col min="4307" max="4307" width="10.28515625" style="5" customWidth="1"/>
    <col min="4308" max="4308" width="13.7109375" style="5" customWidth="1"/>
    <col min="4309" max="4310" width="23.28515625" style="5" customWidth="1"/>
    <col min="4311" max="4311" width="12.7109375" style="5" customWidth="1"/>
    <col min="4312" max="4312" width="10.28515625" style="5" customWidth="1"/>
    <col min="4313" max="4313" width="13.42578125" style="5" customWidth="1"/>
    <col min="4314" max="4314" width="14.85546875" style="5" customWidth="1"/>
    <col min="4315" max="4315" width="33.85546875" style="5" bestFit="1" customWidth="1"/>
    <col min="4316" max="4316" width="11.28515625" style="5" customWidth="1"/>
    <col min="4317" max="4317" width="12.28515625" style="5" customWidth="1"/>
    <col min="4318" max="4318" width="12.140625" style="5" customWidth="1"/>
    <col min="4319" max="4319" width="11.7109375" style="5" customWidth="1"/>
    <col min="4320" max="4320" width="32.7109375" style="5" customWidth="1"/>
    <col min="4321" max="4321" width="21" style="5" customWidth="1"/>
    <col min="4322" max="4322" width="21.85546875" style="5" customWidth="1"/>
    <col min="4323" max="4323" width="22.85546875" style="5" customWidth="1"/>
    <col min="4324" max="4324" width="16.28515625" style="5" customWidth="1"/>
    <col min="4325" max="4325" width="20" style="5" customWidth="1"/>
    <col min="4326" max="4326" width="12" style="5" customWidth="1"/>
    <col min="4327" max="4327" width="18.42578125" style="5" customWidth="1"/>
    <col min="4328" max="4328" width="13.5703125" style="5" customWidth="1"/>
    <col min="4329" max="4329" width="16" style="5" customWidth="1"/>
    <col min="4330" max="4330" width="11.85546875" style="5" customWidth="1"/>
    <col min="4331" max="4331" width="17.5703125" style="5" customWidth="1"/>
    <col min="4332" max="4334" width="21" style="5" customWidth="1"/>
    <col min="4335" max="4335" width="11.140625" style="5" customWidth="1"/>
    <col min="4336" max="4336" width="10.28515625" style="5" customWidth="1"/>
    <col min="4337" max="4337" width="21" style="5" customWidth="1"/>
    <col min="4338" max="4338" width="27.7109375" style="5" customWidth="1"/>
    <col min="4339" max="4339" width="14.140625" style="5" customWidth="1"/>
    <col min="4340" max="4340" width="11.85546875" style="5" customWidth="1"/>
    <col min="4341" max="4343" width="13.85546875" style="5" customWidth="1"/>
    <col min="4344" max="4344" width="16.140625" style="5" customWidth="1"/>
    <col min="4345" max="4345" width="13.28515625" style="5" customWidth="1"/>
    <col min="4346" max="4346" width="21.5703125" style="5" customWidth="1"/>
    <col min="4347" max="4347" width="9.85546875" style="5" customWidth="1"/>
    <col min="4348" max="4348" width="17.42578125" style="5" customWidth="1"/>
    <col min="4349" max="4350" width="21.140625" style="5" customWidth="1"/>
    <col min="4351" max="4351" width="11.85546875" style="5" customWidth="1"/>
    <col min="4352" max="4352" width="14.28515625" style="5" customWidth="1"/>
    <col min="4353" max="4353" width="45.28515625" style="5" customWidth="1"/>
    <col min="4354" max="4354" width="17.85546875" style="5" customWidth="1"/>
    <col min="4355" max="4355" width="27" style="5" customWidth="1"/>
    <col min="4356" max="4356" width="39.28515625" style="5" customWidth="1"/>
    <col min="4357" max="4357" width="34" style="5" customWidth="1"/>
    <col min="4358" max="4358" width="15" style="5" customWidth="1"/>
    <col min="4359" max="4359" width="11.140625" style="5" customWidth="1"/>
    <col min="4360" max="4387" width="12.140625" style="5" customWidth="1"/>
    <col min="4388" max="4536" width="13.140625" style="5"/>
    <col min="4537" max="4537" width="13" style="5" customWidth="1"/>
    <col min="4538" max="4538" width="16.28515625" style="5" customWidth="1"/>
    <col min="4539" max="4540" width="11.42578125" style="5" customWidth="1"/>
    <col min="4541" max="4541" width="5.28515625" style="5" customWidth="1"/>
    <col min="4542" max="4542" width="12.85546875" style="5" customWidth="1"/>
    <col min="4543" max="4543" width="11.85546875" style="5" customWidth="1"/>
    <col min="4544" max="4544" width="9" style="5" customWidth="1"/>
    <col min="4545" max="4545" width="19.85546875" style="5" customWidth="1"/>
    <col min="4546" max="4546" width="39.140625" style="5" customWidth="1"/>
    <col min="4547" max="4547" width="14.85546875" style="5" customWidth="1"/>
    <col min="4548" max="4548" width="25.5703125" style="5" customWidth="1"/>
    <col min="4549" max="4550" width="11.28515625" style="5" customWidth="1"/>
    <col min="4551" max="4551" width="14" style="5" customWidth="1"/>
    <col min="4552" max="4552" width="13.85546875" style="5" customWidth="1"/>
    <col min="4553" max="4553" width="16" style="5" customWidth="1"/>
    <col min="4554" max="4554" width="13.85546875" style="5" customWidth="1"/>
    <col min="4555" max="4556" width="13.140625" style="5" customWidth="1"/>
    <col min="4557" max="4557" width="17.7109375" style="5" customWidth="1"/>
    <col min="4558" max="4558" width="13.85546875" style="5" customWidth="1"/>
    <col min="4559" max="4559" width="27.140625" style="5" customWidth="1"/>
    <col min="4560" max="4560" width="12.85546875" style="5" customWidth="1"/>
    <col min="4561" max="4561" width="12.28515625" style="5" customWidth="1"/>
    <col min="4562" max="4562" width="15.5703125" style="5" customWidth="1"/>
    <col min="4563" max="4563" width="10.28515625" style="5" customWidth="1"/>
    <col min="4564" max="4564" width="13.7109375" style="5" customWidth="1"/>
    <col min="4565" max="4566" width="23.28515625" style="5" customWidth="1"/>
    <col min="4567" max="4567" width="12.7109375" style="5" customWidth="1"/>
    <col min="4568" max="4568" width="10.28515625" style="5" customWidth="1"/>
    <col min="4569" max="4569" width="13.42578125" style="5" customWidth="1"/>
    <col min="4570" max="4570" width="14.85546875" style="5" customWidth="1"/>
    <col min="4571" max="4571" width="33.85546875" style="5" bestFit="1" customWidth="1"/>
    <col min="4572" max="4572" width="11.28515625" style="5" customWidth="1"/>
    <col min="4573" max="4573" width="12.28515625" style="5" customWidth="1"/>
    <col min="4574" max="4574" width="12.140625" style="5" customWidth="1"/>
    <col min="4575" max="4575" width="11.7109375" style="5" customWidth="1"/>
    <col min="4576" max="4576" width="32.7109375" style="5" customWidth="1"/>
    <col min="4577" max="4577" width="21" style="5" customWidth="1"/>
    <col min="4578" max="4578" width="21.85546875" style="5" customWidth="1"/>
    <col min="4579" max="4579" width="22.85546875" style="5" customWidth="1"/>
    <col min="4580" max="4580" width="16.28515625" style="5" customWidth="1"/>
    <col min="4581" max="4581" width="20" style="5" customWidth="1"/>
    <col min="4582" max="4582" width="12" style="5" customWidth="1"/>
    <col min="4583" max="4583" width="18.42578125" style="5" customWidth="1"/>
    <col min="4584" max="4584" width="13.5703125" style="5" customWidth="1"/>
    <col min="4585" max="4585" width="16" style="5" customWidth="1"/>
    <col min="4586" max="4586" width="11.85546875" style="5" customWidth="1"/>
    <col min="4587" max="4587" width="17.5703125" style="5" customWidth="1"/>
    <col min="4588" max="4590" width="21" style="5" customWidth="1"/>
    <col min="4591" max="4591" width="11.140625" style="5" customWidth="1"/>
    <col min="4592" max="4592" width="10.28515625" style="5" customWidth="1"/>
    <col min="4593" max="4593" width="21" style="5" customWidth="1"/>
    <col min="4594" max="4594" width="27.7109375" style="5" customWidth="1"/>
    <col min="4595" max="4595" width="14.140625" style="5" customWidth="1"/>
    <col min="4596" max="4596" width="11.85546875" style="5" customWidth="1"/>
    <col min="4597" max="4599" width="13.85546875" style="5" customWidth="1"/>
    <col min="4600" max="4600" width="16.140625" style="5" customWidth="1"/>
    <col min="4601" max="4601" width="13.28515625" style="5" customWidth="1"/>
    <col min="4602" max="4602" width="21.5703125" style="5" customWidth="1"/>
    <col min="4603" max="4603" width="9.85546875" style="5" customWidth="1"/>
    <col min="4604" max="4604" width="17.42578125" style="5" customWidth="1"/>
    <col min="4605" max="4606" width="21.140625" style="5" customWidth="1"/>
    <col min="4607" max="4607" width="11.85546875" style="5" customWidth="1"/>
    <col min="4608" max="4608" width="14.28515625" style="5" customWidth="1"/>
    <col min="4609" max="4609" width="45.28515625" style="5" customWidth="1"/>
    <col min="4610" max="4610" width="17.85546875" style="5" customWidth="1"/>
    <col min="4611" max="4611" width="27" style="5" customWidth="1"/>
    <col min="4612" max="4612" width="39.28515625" style="5" customWidth="1"/>
    <col min="4613" max="4613" width="34" style="5" customWidth="1"/>
    <col min="4614" max="4614" width="15" style="5" customWidth="1"/>
    <col min="4615" max="4615" width="11.140625" style="5" customWidth="1"/>
    <col min="4616" max="4643" width="12.140625" style="5" customWidth="1"/>
    <col min="4644" max="4792" width="13.140625" style="5"/>
    <col min="4793" max="4793" width="13" style="5" customWidth="1"/>
    <col min="4794" max="4794" width="16.28515625" style="5" customWidth="1"/>
    <col min="4795" max="4796" width="11.42578125" style="5" customWidth="1"/>
    <col min="4797" max="4797" width="5.28515625" style="5" customWidth="1"/>
    <col min="4798" max="4798" width="12.85546875" style="5" customWidth="1"/>
    <col min="4799" max="4799" width="11.85546875" style="5" customWidth="1"/>
    <col min="4800" max="4800" width="9" style="5" customWidth="1"/>
    <col min="4801" max="4801" width="19.85546875" style="5" customWidth="1"/>
    <col min="4802" max="4802" width="39.140625" style="5" customWidth="1"/>
    <col min="4803" max="4803" width="14.85546875" style="5" customWidth="1"/>
    <col min="4804" max="4804" width="25.5703125" style="5" customWidth="1"/>
    <col min="4805" max="4806" width="11.28515625" style="5" customWidth="1"/>
    <col min="4807" max="4807" width="14" style="5" customWidth="1"/>
    <col min="4808" max="4808" width="13.85546875" style="5" customWidth="1"/>
    <col min="4809" max="4809" width="16" style="5" customWidth="1"/>
    <col min="4810" max="4810" width="13.85546875" style="5" customWidth="1"/>
    <col min="4811" max="4812" width="13.140625" style="5" customWidth="1"/>
    <col min="4813" max="4813" width="17.7109375" style="5" customWidth="1"/>
    <col min="4814" max="4814" width="13.85546875" style="5" customWidth="1"/>
    <col min="4815" max="4815" width="27.140625" style="5" customWidth="1"/>
    <col min="4816" max="4816" width="12.85546875" style="5" customWidth="1"/>
    <col min="4817" max="4817" width="12.28515625" style="5" customWidth="1"/>
    <col min="4818" max="4818" width="15.5703125" style="5" customWidth="1"/>
    <col min="4819" max="4819" width="10.28515625" style="5" customWidth="1"/>
    <col min="4820" max="4820" width="13.7109375" style="5" customWidth="1"/>
    <col min="4821" max="4822" width="23.28515625" style="5" customWidth="1"/>
    <col min="4823" max="4823" width="12.7109375" style="5" customWidth="1"/>
    <col min="4824" max="4824" width="10.28515625" style="5" customWidth="1"/>
    <col min="4825" max="4825" width="13.42578125" style="5" customWidth="1"/>
    <col min="4826" max="4826" width="14.85546875" style="5" customWidth="1"/>
    <col min="4827" max="4827" width="33.85546875" style="5" bestFit="1" customWidth="1"/>
    <col min="4828" max="4828" width="11.28515625" style="5" customWidth="1"/>
    <col min="4829" max="4829" width="12.28515625" style="5" customWidth="1"/>
    <col min="4830" max="4830" width="12.140625" style="5" customWidth="1"/>
    <col min="4831" max="4831" width="11.7109375" style="5" customWidth="1"/>
    <col min="4832" max="4832" width="32.7109375" style="5" customWidth="1"/>
    <col min="4833" max="4833" width="21" style="5" customWidth="1"/>
    <col min="4834" max="4834" width="21.85546875" style="5" customWidth="1"/>
    <col min="4835" max="4835" width="22.85546875" style="5" customWidth="1"/>
    <col min="4836" max="4836" width="16.28515625" style="5" customWidth="1"/>
    <col min="4837" max="4837" width="20" style="5" customWidth="1"/>
    <col min="4838" max="4838" width="12" style="5" customWidth="1"/>
    <col min="4839" max="4839" width="18.42578125" style="5" customWidth="1"/>
    <col min="4840" max="4840" width="13.5703125" style="5" customWidth="1"/>
    <col min="4841" max="4841" width="16" style="5" customWidth="1"/>
    <col min="4842" max="4842" width="11.85546875" style="5" customWidth="1"/>
    <col min="4843" max="4843" width="17.5703125" style="5" customWidth="1"/>
    <col min="4844" max="4846" width="21" style="5" customWidth="1"/>
    <col min="4847" max="4847" width="11.140625" style="5" customWidth="1"/>
    <col min="4848" max="4848" width="10.28515625" style="5" customWidth="1"/>
    <col min="4849" max="4849" width="21" style="5" customWidth="1"/>
    <col min="4850" max="4850" width="27.7109375" style="5" customWidth="1"/>
    <col min="4851" max="4851" width="14.140625" style="5" customWidth="1"/>
    <col min="4852" max="4852" width="11.85546875" style="5" customWidth="1"/>
    <col min="4853" max="4855" width="13.85546875" style="5" customWidth="1"/>
    <col min="4856" max="4856" width="16.140625" style="5" customWidth="1"/>
    <col min="4857" max="4857" width="13.28515625" style="5" customWidth="1"/>
    <col min="4858" max="4858" width="21.5703125" style="5" customWidth="1"/>
    <col min="4859" max="4859" width="9.85546875" style="5" customWidth="1"/>
    <col min="4860" max="4860" width="17.42578125" style="5" customWidth="1"/>
    <col min="4861" max="4862" width="21.140625" style="5" customWidth="1"/>
    <col min="4863" max="4863" width="11.85546875" style="5" customWidth="1"/>
    <col min="4864" max="4864" width="14.28515625" style="5" customWidth="1"/>
    <col min="4865" max="4865" width="45.28515625" style="5" customWidth="1"/>
    <col min="4866" max="4866" width="17.85546875" style="5" customWidth="1"/>
    <col min="4867" max="4867" width="27" style="5" customWidth="1"/>
    <col min="4868" max="4868" width="39.28515625" style="5" customWidth="1"/>
    <col min="4869" max="4869" width="34" style="5" customWidth="1"/>
    <col min="4870" max="4870" width="15" style="5" customWidth="1"/>
    <col min="4871" max="4871" width="11.140625" style="5" customWidth="1"/>
    <col min="4872" max="4899" width="12.140625" style="5" customWidth="1"/>
    <col min="4900" max="5048" width="13.140625" style="5"/>
    <col min="5049" max="5049" width="13" style="5" customWidth="1"/>
    <col min="5050" max="5050" width="16.28515625" style="5" customWidth="1"/>
    <col min="5051" max="5052" width="11.42578125" style="5" customWidth="1"/>
    <col min="5053" max="5053" width="5.28515625" style="5" customWidth="1"/>
    <col min="5054" max="5054" width="12.85546875" style="5" customWidth="1"/>
    <col min="5055" max="5055" width="11.85546875" style="5" customWidth="1"/>
    <col min="5056" max="5056" width="9" style="5" customWidth="1"/>
    <col min="5057" max="5057" width="19.85546875" style="5" customWidth="1"/>
    <col min="5058" max="5058" width="39.140625" style="5" customWidth="1"/>
    <col min="5059" max="5059" width="14.85546875" style="5" customWidth="1"/>
    <col min="5060" max="5060" width="25.5703125" style="5" customWidth="1"/>
    <col min="5061" max="5062" width="11.28515625" style="5" customWidth="1"/>
    <col min="5063" max="5063" width="14" style="5" customWidth="1"/>
    <col min="5064" max="5064" width="13.85546875" style="5" customWidth="1"/>
    <col min="5065" max="5065" width="16" style="5" customWidth="1"/>
    <col min="5066" max="5066" width="13.85546875" style="5" customWidth="1"/>
    <col min="5067" max="5068" width="13.140625" style="5" customWidth="1"/>
    <col min="5069" max="5069" width="17.7109375" style="5" customWidth="1"/>
    <col min="5070" max="5070" width="13.85546875" style="5" customWidth="1"/>
    <col min="5071" max="5071" width="27.140625" style="5" customWidth="1"/>
    <col min="5072" max="5072" width="12.85546875" style="5" customWidth="1"/>
    <col min="5073" max="5073" width="12.28515625" style="5" customWidth="1"/>
    <col min="5074" max="5074" width="15.5703125" style="5" customWidth="1"/>
    <col min="5075" max="5075" width="10.28515625" style="5" customWidth="1"/>
    <col min="5076" max="5076" width="13.7109375" style="5" customWidth="1"/>
    <col min="5077" max="5078" width="23.28515625" style="5" customWidth="1"/>
    <col min="5079" max="5079" width="12.7109375" style="5" customWidth="1"/>
    <col min="5080" max="5080" width="10.28515625" style="5" customWidth="1"/>
    <col min="5081" max="5081" width="13.42578125" style="5" customWidth="1"/>
    <col min="5082" max="5082" width="14.85546875" style="5" customWidth="1"/>
    <col min="5083" max="5083" width="33.85546875" style="5" bestFit="1" customWidth="1"/>
    <col min="5084" max="5084" width="11.28515625" style="5" customWidth="1"/>
    <col min="5085" max="5085" width="12.28515625" style="5" customWidth="1"/>
    <col min="5086" max="5086" width="12.140625" style="5" customWidth="1"/>
    <col min="5087" max="5087" width="11.7109375" style="5" customWidth="1"/>
    <col min="5088" max="5088" width="32.7109375" style="5" customWidth="1"/>
    <col min="5089" max="5089" width="21" style="5" customWidth="1"/>
    <col min="5090" max="5090" width="21.85546875" style="5" customWidth="1"/>
    <col min="5091" max="5091" width="22.85546875" style="5" customWidth="1"/>
    <col min="5092" max="5092" width="16.28515625" style="5" customWidth="1"/>
    <col min="5093" max="5093" width="20" style="5" customWidth="1"/>
    <col min="5094" max="5094" width="12" style="5" customWidth="1"/>
    <col min="5095" max="5095" width="18.42578125" style="5" customWidth="1"/>
    <col min="5096" max="5096" width="13.5703125" style="5" customWidth="1"/>
    <col min="5097" max="5097" width="16" style="5" customWidth="1"/>
    <col min="5098" max="5098" width="11.85546875" style="5" customWidth="1"/>
    <col min="5099" max="5099" width="17.5703125" style="5" customWidth="1"/>
    <col min="5100" max="5102" width="21" style="5" customWidth="1"/>
    <col min="5103" max="5103" width="11.140625" style="5" customWidth="1"/>
    <col min="5104" max="5104" width="10.28515625" style="5" customWidth="1"/>
    <col min="5105" max="5105" width="21" style="5" customWidth="1"/>
    <col min="5106" max="5106" width="27.7109375" style="5" customWidth="1"/>
    <col min="5107" max="5107" width="14.140625" style="5" customWidth="1"/>
    <col min="5108" max="5108" width="11.85546875" style="5" customWidth="1"/>
    <col min="5109" max="5111" width="13.85546875" style="5" customWidth="1"/>
    <col min="5112" max="5112" width="16.140625" style="5" customWidth="1"/>
    <col min="5113" max="5113" width="13.28515625" style="5" customWidth="1"/>
    <col min="5114" max="5114" width="21.5703125" style="5" customWidth="1"/>
    <col min="5115" max="5115" width="9.85546875" style="5" customWidth="1"/>
    <col min="5116" max="5116" width="17.42578125" style="5" customWidth="1"/>
    <col min="5117" max="5118" width="21.140625" style="5" customWidth="1"/>
    <col min="5119" max="5119" width="11.85546875" style="5" customWidth="1"/>
    <col min="5120" max="5120" width="14.28515625" style="5" customWidth="1"/>
    <col min="5121" max="5121" width="45.28515625" style="5" customWidth="1"/>
    <col min="5122" max="5122" width="17.85546875" style="5" customWidth="1"/>
    <col min="5123" max="5123" width="27" style="5" customWidth="1"/>
    <col min="5124" max="5124" width="39.28515625" style="5" customWidth="1"/>
    <col min="5125" max="5125" width="34" style="5" customWidth="1"/>
    <col min="5126" max="5126" width="15" style="5" customWidth="1"/>
    <col min="5127" max="5127" width="11.140625" style="5" customWidth="1"/>
    <col min="5128" max="5155" width="12.140625" style="5" customWidth="1"/>
    <col min="5156" max="5304" width="13.140625" style="5"/>
    <col min="5305" max="5305" width="13" style="5" customWidth="1"/>
    <col min="5306" max="5306" width="16.28515625" style="5" customWidth="1"/>
    <col min="5307" max="5308" width="11.42578125" style="5" customWidth="1"/>
    <col min="5309" max="5309" width="5.28515625" style="5" customWidth="1"/>
    <col min="5310" max="5310" width="12.85546875" style="5" customWidth="1"/>
    <col min="5311" max="5311" width="11.85546875" style="5" customWidth="1"/>
    <col min="5312" max="5312" width="9" style="5" customWidth="1"/>
    <col min="5313" max="5313" width="19.85546875" style="5" customWidth="1"/>
    <col min="5314" max="5314" width="39.140625" style="5" customWidth="1"/>
    <col min="5315" max="5315" width="14.85546875" style="5" customWidth="1"/>
    <col min="5316" max="5316" width="25.5703125" style="5" customWidth="1"/>
    <col min="5317" max="5318" width="11.28515625" style="5" customWidth="1"/>
    <col min="5319" max="5319" width="14" style="5" customWidth="1"/>
    <col min="5320" max="5320" width="13.85546875" style="5" customWidth="1"/>
    <col min="5321" max="5321" width="16" style="5" customWidth="1"/>
    <col min="5322" max="5322" width="13.85546875" style="5" customWidth="1"/>
    <col min="5323" max="5324" width="13.140625" style="5" customWidth="1"/>
    <col min="5325" max="5325" width="17.7109375" style="5" customWidth="1"/>
    <col min="5326" max="5326" width="13.85546875" style="5" customWidth="1"/>
    <col min="5327" max="5327" width="27.140625" style="5" customWidth="1"/>
    <col min="5328" max="5328" width="12.85546875" style="5" customWidth="1"/>
    <col min="5329" max="5329" width="12.28515625" style="5" customWidth="1"/>
    <col min="5330" max="5330" width="15.5703125" style="5" customWidth="1"/>
    <col min="5331" max="5331" width="10.28515625" style="5" customWidth="1"/>
    <col min="5332" max="5332" width="13.7109375" style="5" customWidth="1"/>
    <col min="5333" max="5334" width="23.28515625" style="5" customWidth="1"/>
    <col min="5335" max="5335" width="12.7109375" style="5" customWidth="1"/>
    <col min="5336" max="5336" width="10.28515625" style="5" customWidth="1"/>
    <col min="5337" max="5337" width="13.42578125" style="5" customWidth="1"/>
    <col min="5338" max="5338" width="14.85546875" style="5" customWidth="1"/>
    <col min="5339" max="5339" width="33.85546875" style="5" bestFit="1" customWidth="1"/>
    <col min="5340" max="5340" width="11.28515625" style="5" customWidth="1"/>
    <col min="5341" max="5341" width="12.28515625" style="5" customWidth="1"/>
    <col min="5342" max="5342" width="12.140625" style="5" customWidth="1"/>
    <col min="5343" max="5343" width="11.7109375" style="5" customWidth="1"/>
    <col min="5344" max="5344" width="32.7109375" style="5" customWidth="1"/>
    <col min="5345" max="5345" width="21" style="5" customWidth="1"/>
    <col min="5346" max="5346" width="21.85546875" style="5" customWidth="1"/>
    <col min="5347" max="5347" width="22.85546875" style="5" customWidth="1"/>
    <col min="5348" max="5348" width="16.28515625" style="5" customWidth="1"/>
    <col min="5349" max="5349" width="20" style="5" customWidth="1"/>
    <col min="5350" max="5350" width="12" style="5" customWidth="1"/>
    <col min="5351" max="5351" width="18.42578125" style="5" customWidth="1"/>
    <col min="5352" max="5352" width="13.5703125" style="5" customWidth="1"/>
    <col min="5353" max="5353" width="16" style="5" customWidth="1"/>
    <col min="5354" max="5354" width="11.85546875" style="5" customWidth="1"/>
    <col min="5355" max="5355" width="17.5703125" style="5" customWidth="1"/>
    <col min="5356" max="5358" width="21" style="5" customWidth="1"/>
    <col min="5359" max="5359" width="11.140625" style="5" customWidth="1"/>
    <col min="5360" max="5360" width="10.28515625" style="5" customWidth="1"/>
    <col min="5361" max="5361" width="21" style="5" customWidth="1"/>
    <col min="5362" max="5362" width="27.7109375" style="5" customWidth="1"/>
    <col min="5363" max="5363" width="14.140625" style="5" customWidth="1"/>
    <col min="5364" max="5364" width="11.85546875" style="5" customWidth="1"/>
    <col min="5365" max="5367" width="13.85546875" style="5" customWidth="1"/>
    <col min="5368" max="5368" width="16.140625" style="5" customWidth="1"/>
    <col min="5369" max="5369" width="13.28515625" style="5" customWidth="1"/>
    <col min="5370" max="5370" width="21.5703125" style="5" customWidth="1"/>
    <col min="5371" max="5371" width="9.85546875" style="5" customWidth="1"/>
    <col min="5372" max="5372" width="17.42578125" style="5" customWidth="1"/>
    <col min="5373" max="5374" width="21.140625" style="5" customWidth="1"/>
    <col min="5375" max="5375" width="11.85546875" style="5" customWidth="1"/>
    <col min="5376" max="5376" width="14.28515625" style="5" customWidth="1"/>
    <col min="5377" max="5377" width="45.28515625" style="5" customWidth="1"/>
    <col min="5378" max="5378" width="17.85546875" style="5" customWidth="1"/>
    <col min="5379" max="5379" width="27" style="5" customWidth="1"/>
    <col min="5380" max="5380" width="39.28515625" style="5" customWidth="1"/>
    <col min="5381" max="5381" width="34" style="5" customWidth="1"/>
    <col min="5382" max="5382" width="15" style="5" customWidth="1"/>
    <col min="5383" max="5383" width="11.140625" style="5" customWidth="1"/>
    <col min="5384" max="5411" width="12.140625" style="5" customWidth="1"/>
    <col min="5412" max="5560" width="13.140625" style="5"/>
    <col min="5561" max="5561" width="13" style="5" customWidth="1"/>
    <col min="5562" max="5562" width="16.28515625" style="5" customWidth="1"/>
    <col min="5563" max="5564" width="11.42578125" style="5" customWidth="1"/>
    <col min="5565" max="5565" width="5.28515625" style="5" customWidth="1"/>
    <col min="5566" max="5566" width="12.85546875" style="5" customWidth="1"/>
    <col min="5567" max="5567" width="11.85546875" style="5" customWidth="1"/>
    <col min="5568" max="5568" width="9" style="5" customWidth="1"/>
    <col min="5569" max="5569" width="19.85546875" style="5" customWidth="1"/>
    <col min="5570" max="5570" width="39.140625" style="5" customWidth="1"/>
    <col min="5571" max="5571" width="14.85546875" style="5" customWidth="1"/>
    <col min="5572" max="5572" width="25.5703125" style="5" customWidth="1"/>
    <col min="5573" max="5574" width="11.28515625" style="5" customWidth="1"/>
    <col min="5575" max="5575" width="14" style="5" customWidth="1"/>
    <col min="5576" max="5576" width="13.85546875" style="5" customWidth="1"/>
    <col min="5577" max="5577" width="16" style="5" customWidth="1"/>
    <col min="5578" max="5578" width="13.85546875" style="5" customWidth="1"/>
    <col min="5579" max="5580" width="13.140625" style="5" customWidth="1"/>
    <col min="5581" max="5581" width="17.7109375" style="5" customWidth="1"/>
    <col min="5582" max="5582" width="13.85546875" style="5" customWidth="1"/>
    <col min="5583" max="5583" width="27.140625" style="5" customWidth="1"/>
    <col min="5584" max="5584" width="12.85546875" style="5" customWidth="1"/>
    <col min="5585" max="5585" width="12.28515625" style="5" customWidth="1"/>
    <col min="5586" max="5586" width="15.5703125" style="5" customWidth="1"/>
    <col min="5587" max="5587" width="10.28515625" style="5" customWidth="1"/>
    <col min="5588" max="5588" width="13.7109375" style="5" customWidth="1"/>
    <col min="5589" max="5590" width="23.28515625" style="5" customWidth="1"/>
    <col min="5591" max="5591" width="12.7109375" style="5" customWidth="1"/>
    <col min="5592" max="5592" width="10.28515625" style="5" customWidth="1"/>
    <col min="5593" max="5593" width="13.42578125" style="5" customWidth="1"/>
    <col min="5594" max="5594" width="14.85546875" style="5" customWidth="1"/>
    <col min="5595" max="5595" width="33.85546875" style="5" bestFit="1" customWidth="1"/>
    <col min="5596" max="5596" width="11.28515625" style="5" customWidth="1"/>
    <col min="5597" max="5597" width="12.28515625" style="5" customWidth="1"/>
    <col min="5598" max="5598" width="12.140625" style="5" customWidth="1"/>
    <col min="5599" max="5599" width="11.7109375" style="5" customWidth="1"/>
    <col min="5600" max="5600" width="32.7109375" style="5" customWidth="1"/>
    <col min="5601" max="5601" width="21" style="5" customWidth="1"/>
    <col min="5602" max="5602" width="21.85546875" style="5" customWidth="1"/>
    <col min="5603" max="5603" width="22.85546875" style="5" customWidth="1"/>
    <col min="5604" max="5604" width="16.28515625" style="5" customWidth="1"/>
    <col min="5605" max="5605" width="20" style="5" customWidth="1"/>
    <col min="5606" max="5606" width="12" style="5" customWidth="1"/>
    <col min="5607" max="5607" width="18.42578125" style="5" customWidth="1"/>
    <col min="5608" max="5608" width="13.5703125" style="5" customWidth="1"/>
    <col min="5609" max="5609" width="16" style="5" customWidth="1"/>
    <col min="5610" max="5610" width="11.85546875" style="5" customWidth="1"/>
    <col min="5611" max="5611" width="17.5703125" style="5" customWidth="1"/>
    <col min="5612" max="5614" width="21" style="5" customWidth="1"/>
    <col min="5615" max="5615" width="11.140625" style="5" customWidth="1"/>
    <col min="5616" max="5616" width="10.28515625" style="5" customWidth="1"/>
    <col min="5617" max="5617" width="21" style="5" customWidth="1"/>
    <col min="5618" max="5618" width="27.7109375" style="5" customWidth="1"/>
    <col min="5619" max="5619" width="14.140625" style="5" customWidth="1"/>
    <col min="5620" max="5620" width="11.85546875" style="5" customWidth="1"/>
    <col min="5621" max="5623" width="13.85546875" style="5" customWidth="1"/>
    <col min="5624" max="5624" width="16.140625" style="5" customWidth="1"/>
    <col min="5625" max="5625" width="13.28515625" style="5" customWidth="1"/>
    <col min="5626" max="5626" width="21.5703125" style="5" customWidth="1"/>
    <col min="5627" max="5627" width="9.85546875" style="5" customWidth="1"/>
    <col min="5628" max="5628" width="17.42578125" style="5" customWidth="1"/>
    <col min="5629" max="5630" width="21.140625" style="5" customWidth="1"/>
    <col min="5631" max="5631" width="11.85546875" style="5" customWidth="1"/>
    <col min="5632" max="5632" width="14.28515625" style="5" customWidth="1"/>
    <col min="5633" max="5633" width="45.28515625" style="5" customWidth="1"/>
    <col min="5634" max="5634" width="17.85546875" style="5" customWidth="1"/>
    <col min="5635" max="5635" width="27" style="5" customWidth="1"/>
    <col min="5636" max="5636" width="39.28515625" style="5" customWidth="1"/>
    <col min="5637" max="5637" width="34" style="5" customWidth="1"/>
    <col min="5638" max="5638" width="15" style="5" customWidth="1"/>
    <col min="5639" max="5639" width="11.140625" style="5" customWidth="1"/>
    <col min="5640" max="5667" width="12.140625" style="5" customWidth="1"/>
    <col min="5668" max="5816" width="13.140625" style="5"/>
    <col min="5817" max="5817" width="13" style="5" customWidth="1"/>
    <col min="5818" max="5818" width="16.28515625" style="5" customWidth="1"/>
    <col min="5819" max="5820" width="11.42578125" style="5" customWidth="1"/>
    <col min="5821" max="5821" width="5.28515625" style="5" customWidth="1"/>
    <col min="5822" max="5822" width="12.85546875" style="5" customWidth="1"/>
    <col min="5823" max="5823" width="11.85546875" style="5" customWidth="1"/>
    <col min="5824" max="5824" width="9" style="5" customWidth="1"/>
    <col min="5825" max="5825" width="19.85546875" style="5" customWidth="1"/>
    <col min="5826" max="5826" width="39.140625" style="5" customWidth="1"/>
    <col min="5827" max="5827" width="14.85546875" style="5" customWidth="1"/>
    <col min="5828" max="5828" width="25.5703125" style="5" customWidth="1"/>
    <col min="5829" max="5830" width="11.28515625" style="5" customWidth="1"/>
    <col min="5831" max="5831" width="14" style="5" customWidth="1"/>
    <col min="5832" max="5832" width="13.85546875" style="5" customWidth="1"/>
    <col min="5833" max="5833" width="16" style="5" customWidth="1"/>
    <col min="5834" max="5834" width="13.85546875" style="5" customWidth="1"/>
    <col min="5835" max="5836" width="13.140625" style="5" customWidth="1"/>
    <col min="5837" max="5837" width="17.7109375" style="5" customWidth="1"/>
    <col min="5838" max="5838" width="13.85546875" style="5" customWidth="1"/>
    <col min="5839" max="5839" width="27.140625" style="5" customWidth="1"/>
    <col min="5840" max="5840" width="12.85546875" style="5" customWidth="1"/>
    <col min="5841" max="5841" width="12.28515625" style="5" customWidth="1"/>
    <col min="5842" max="5842" width="15.5703125" style="5" customWidth="1"/>
    <col min="5843" max="5843" width="10.28515625" style="5" customWidth="1"/>
    <col min="5844" max="5844" width="13.7109375" style="5" customWidth="1"/>
    <col min="5845" max="5846" width="23.28515625" style="5" customWidth="1"/>
    <col min="5847" max="5847" width="12.7109375" style="5" customWidth="1"/>
    <col min="5848" max="5848" width="10.28515625" style="5" customWidth="1"/>
    <col min="5849" max="5849" width="13.42578125" style="5" customWidth="1"/>
    <col min="5850" max="5850" width="14.85546875" style="5" customWidth="1"/>
    <col min="5851" max="5851" width="33.85546875" style="5" bestFit="1" customWidth="1"/>
    <col min="5852" max="5852" width="11.28515625" style="5" customWidth="1"/>
    <col min="5853" max="5853" width="12.28515625" style="5" customWidth="1"/>
    <col min="5854" max="5854" width="12.140625" style="5" customWidth="1"/>
    <col min="5855" max="5855" width="11.7109375" style="5" customWidth="1"/>
    <col min="5856" max="5856" width="32.7109375" style="5" customWidth="1"/>
    <col min="5857" max="5857" width="21" style="5" customWidth="1"/>
    <col min="5858" max="5858" width="21.85546875" style="5" customWidth="1"/>
    <col min="5859" max="5859" width="22.85546875" style="5" customWidth="1"/>
    <col min="5860" max="5860" width="16.28515625" style="5" customWidth="1"/>
    <col min="5861" max="5861" width="20" style="5" customWidth="1"/>
    <col min="5862" max="5862" width="12" style="5" customWidth="1"/>
    <col min="5863" max="5863" width="18.42578125" style="5" customWidth="1"/>
    <col min="5864" max="5864" width="13.5703125" style="5" customWidth="1"/>
    <col min="5865" max="5865" width="16" style="5" customWidth="1"/>
    <col min="5866" max="5866" width="11.85546875" style="5" customWidth="1"/>
    <col min="5867" max="5867" width="17.5703125" style="5" customWidth="1"/>
    <col min="5868" max="5870" width="21" style="5" customWidth="1"/>
    <col min="5871" max="5871" width="11.140625" style="5" customWidth="1"/>
    <col min="5872" max="5872" width="10.28515625" style="5" customWidth="1"/>
    <col min="5873" max="5873" width="21" style="5" customWidth="1"/>
    <col min="5874" max="5874" width="27.7109375" style="5" customWidth="1"/>
    <col min="5875" max="5875" width="14.140625" style="5" customWidth="1"/>
    <col min="5876" max="5876" width="11.85546875" style="5" customWidth="1"/>
    <col min="5877" max="5879" width="13.85546875" style="5" customWidth="1"/>
    <col min="5880" max="5880" width="16.140625" style="5" customWidth="1"/>
    <col min="5881" max="5881" width="13.28515625" style="5" customWidth="1"/>
    <col min="5882" max="5882" width="21.5703125" style="5" customWidth="1"/>
    <col min="5883" max="5883" width="9.85546875" style="5" customWidth="1"/>
    <col min="5884" max="5884" width="17.42578125" style="5" customWidth="1"/>
    <col min="5885" max="5886" width="21.140625" style="5" customWidth="1"/>
    <col min="5887" max="5887" width="11.85546875" style="5" customWidth="1"/>
    <col min="5888" max="5888" width="14.28515625" style="5" customWidth="1"/>
    <col min="5889" max="5889" width="45.28515625" style="5" customWidth="1"/>
    <col min="5890" max="5890" width="17.85546875" style="5" customWidth="1"/>
    <col min="5891" max="5891" width="27" style="5" customWidth="1"/>
    <col min="5892" max="5892" width="39.28515625" style="5" customWidth="1"/>
    <col min="5893" max="5893" width="34" style="5" customWidth="1"/>
    <col min="5894" max="5894" width="15" style="5" customWidth="1"/>
    <col min="5895" max="5895" width="11.140625" style="5" customWidth="1"/>
    <col min="5896" max="5923" width="12.140625" style="5" customWidth="1"/>
    <col min="5924" max="6072" width="13.140625" style="5"/>
    <col min="6073" max="6073" width="13" style="5" customWidth="1"/>
    <col min="6074" max="6074" width="16.28515625" style="5" customWidth="1"/>
    <col min="6075" max="6076" width="11.42578125" style="5" customWidth="1"/>
    <col min="6077" max="6077" width="5.28515625" style="5" customWidth="1"/>
    <col min="6078" max="6078" width="12.85546875" style="5" customWidth="1"/>
    <col min="6079" max="6079" width="11.85546875" style="5" customWidth="1"/>
    <col min="6080" max="6080" width="9" style="5" customWidth="1"/>
    <col min="6081" max="6081" width="19.85546875" style="5" customWidth="1"/>
    <col min="6082" max="6082" width="39.140625" style="5" customWidth="1"/>
    <col min="6083" max="6083" width="14.85546875" style="5" customWidth="1"/>
    <col min="6084" max="6084" width="25.5703125" style="5" customWidth="1"/>
    <col min="6085" max="6086" width="11.28515625" style="5" customWidth="1"/>
    <col min="6087" max="6087" width="14" style="5" customWidth="1"/>
    <col min="6088" max="6088" width="13.85546875" style="5" customWidth="1"/>
    <col min="6089" max="6089" width="16" style="5" customWidth="1"/>
    <col min="6090" max="6090" width="13.85546875" style="5" customWidth="1"/>
    <col min="6091" max="6092" width="13.140625" style="5" customWidth="1"/>
    <col min="6093" max="6093" width="17.7109375" style="5" customWidth="1"/>
    <col min="6094" max="6094" width="13.85546875" style="5" customWidth="1"/>
    <col min="6095" max="6095" width="27.140625" style="5" customWidth="1"/>
    <col min="6096" max="6096" width="12.85546875" style="5" customWidth="1"/>
    <col min="6097" max="6097" width="12.28515625" style="5" customWidth="1"/>
    <col min="6098" max="6098" width="15.5703125" style="5" customWidth="1"/>
    <col min="6099" max="6099" width="10.28515625" style="5" customWidth="1"/>
    <col min="6100" max="6100" width="13.7109375" style="5" customWidth="1"/>
    <col min="6101" max="6102" width="23.28515625" style="5" customWidth="1"/>
    <col min="6103" max="6103" width="12.7109375" style="5" customWidth="1"/>
    <col min="6104" max="6104" width="10.28515625" style="5" customWidth="1"/>
    <col min="6105" max="6105" width="13.42578125" style="5" customWidth="1"/>
    <col min="6106" max="6106" width="14.85546875" style="5" customWidth="1"/>
    <col min="6107" max="6107" width="33.85546875" style="5" bestFit="1" customWidth="1"/>
    <col min="6108" max="6108" width="11.28515625" style="5" customWidth="1"/>
    <col min="6109" max="6109" width="12.28515625" style="5" customWidth="1"/>
    <col min="6110" max="6110" width="12.140625" style="5" customWidth="1"/>
    <col min="6111" max="6111" width="11.7109375" style="5" customWidth="1"/>
    <col min="6112" max="6112" width="32.7109375" style="5" customWidth="1"/>
    <col min="6113" max="6113" width="21" style="5" customWidth="1"/>
    <col min="6114" max="6114" width="21.85546875" style="5" customWidth="1"/>
    <col min="6115" max="6115" width="22.85546875" style="5" customWidth="1"/>
    <col min="6116" max="6116" width="16.28515625" style="5" customWidth="1"/>
    <col min="6117" max="6117" width="20" style="5" customWidth="1"/>
    <col min="6118" max="6118" width="12" style="5" customWidth="1"/>
    <col min="6119" max="6119" width="18.42578125" style="5" customWidth="1"/>
    <col min="6120" max="6120" width="13.5703125" style="5" customWidth="1"/>
    <col min="6121" max="6121" width="16" style="5" customWidth="1"/>
    <col min="6122" max="6122" width="11.85546875" style="5" customWidth="1"/>
    <col min="6123" max="6123" width="17.5703125" style="5" customWidth="1"/>
    <col min="6124" max="6126" width="21" style="5" customWidth="1"/>
    <col min="6127" max="6127" width="11.140625" style="5" customWidth="1"/>
    <col min="6128" max="6128" width="10.28515625" style="5" customWidth="1"/>
    <col min="6129" max="6129" width="21" style="5" customWidth="1"/>
    <col min="6130" max="6130" width="27.7109375" style="5" customWidth="1"/>
    <col min="6131" max="6131" width="14.140625" style="5" customWidth="1"/>
    <col min="6132" max="6132" width="11.85546875" style="5" customWidth="1"/>
    <col min="6133" max="6135" width="13.85546875" style="5" customWidth="1"/>
    <col min="6136" max="6136" width="16.140625" style="5" customWidth="1"/>
    <col min="6137" max="6137" width="13.28515625" style="5" customWidth="1"/>
    <col min="6138" max="6138" width="21.5703125" style="5" customWidth="1"/>
    <col min="6139" max="6139" width="9.85546875" style="5" customWidth="1"/>
    <col min="6140" max="6140" width="17.42578125" style="5" customWidth="1"/>
    <col min="6141" max="6142" width="21.140625" style="5" customWidth="1"/>
    <col min="6143" max="6143" width="11.85546875" style="5" customWidth="1"/>
    <col min="6144" max="6144" width="14.28515625" style="5" customWidth="1"/>
    <col min="6145" max="6145" width="45.28515625" style="5" customWidth="1"/>
    <col min="6146" max="6146" width="17.85546875" style="5" customWidth="1"/>
    <col min="6147" max="6147" width="27" style="5" customWidth="1"/>
    <col min="6148" max="6148" width="39.28515625" style="5" customWidth="1"/>
    <col min="6149" max="6149" width="34" style="5" customWidth="1"/>
    <col min="6150" max="6150" width="15" style="5" customWidth="1"/>
    <col min="6151" max="6151" width="11.140625" style="5" customWidth="1"/>
    <col min="6152" max="6179" width="12.140625" style="5" customWidth="1"/>
    <col min="6180" max="6328" width="13.140625" style="5"/>
    <col min="6329" max="6329" width="13" style="5" customWidth="1"/>
    <col min="6330" max="6330" width="16.28515625" style="5" customWidth="1"/>
    <col min="6331" max="6332" width="11.42578125" style="5" customWidth="1"/>
    <col min="6333" max="6333" width="5.28515625" style="5" customWidth="1"/>
    <col min="6334" max="6334" width="12.85546875" style="5" customWidth="1"/>
    <col min="6335" max="6335" width="11.85546875" style="5" customWidth="1"/>
    <col min="6336" max="6336" width="9" style="5" customWidth="1"/>
    <col min="6337" max="6337" width="19.85546875" style="5" customWidth="1"/>
    <col min="6338" max="6338" width="39.140625" style="5" customWidth="1"/>
    <col min="6339" max="6339" width="14.85546875" style="5" customWidth="1"/>
    <col min="6340" max="6340" width="25.5703125" style="5" customWidth="1"/>
    <col min="6341" max="6342" width="11.28515625" style="5" customWidth="1"/>
    <col min="6343" max="6343" width="14" style="5" customWidth="1"/>
    <col min="6344" max="6344" width="13.85546875" style="5" customWidth="1"/>
    <col min="6345" max="6345" width="16" style="5" customWidth="1"/>
    <col min="6346" max="6346" width="13.85546875" style="5" customWidth="1"/>
    <col min="6347" max="6348" width="13.140625" style="5" customWidth="1"/>
    <col min="6349" max="6349" width="17.7109375" style="5" customWidth="1"/>
    <col min="6350" max="6350" width="13.85546875" style="5" customWidth="1"/>
    <col min="6351" max="6351" width="27.140625" style="5" customWidth="1"/>
    <col min="6352" max="6352" width="12.85546875" style="5" customWidth="1"/>
    <col min="6353" max="6353" width="12.28515625" style="5" customWidth="1"/>
    <col min="6354" max="6354" width="15.5703125" style="5" customWidth="1"/>
    <col min="6355" max="6355" width="10.28515625" style="5" customWidth="1"/>
    <col min="6356" max="6356" width="13.7109375" style="5" customWidth="1"/>
    <col min="6357" max="6358" width="23.28515625" style="5" customWidth="1"/>
    <col min="6359" max="6359" width="12.7109375" style="5" customWidth="1"/>
    <col min="6360" max="6360" width="10.28515625" style="5" customWidth="1"/>
    <col min="6361" max="6361" width="13.42578125" style="5" customWidth="1"/>
    <col min="6362" max="6362" width="14.85546875" style="5" customWidth="1"/>
    <col min="6363" max="6363" width="33.85546875" style="5" bestFit="1" customWidth="1"/>
    <col min="6364" max="6364" width="11.28515625" style="5" customWidth="1"/>
    <col min="6365" max="6365" width="12.28515625" style="5" customWidth="1"/>
    <col min="6366" max="6366" width="12.140625" style="5" customWidth="1"/>
    <col min="6367" max="6367" width="11.7109375" style="5" customWidth="1"/>
    <col min="6368" max="6368" width="32.7109375" style="5" customWidth="1"/>
    <col min="6369" max="6369" width="21" style="5" customWidth="1"/>
    <col min="6370" max="6370" width="21.85546875" style="5" customWidth="1"/>
    <col min="6371" max="6371" width="22.85546875" style="5" customWidth="1"/>
    <col min="6372" max="6372" width="16.28515625" style="5" customWidth="1"/>
    <col min="6373" max="6373" width="20" style="5" customWidth="1"/>
    <col min="6374" max="6374" width="12" style="5" customWidth="1"/>
    <col min="6375" max="6375" width="18.42578125" style="5" customWidth="1"/>
    <col min="6376" max="6376" width="13.5703125" style="5" customWidth="1"/>
    <col min="6377" max="6377" width="16" style="5" customWidth="1"/>
    <col min="6378" max="6378" width="11.85546875" style="5" customWidth="1"/>
    <col min="6379" max="6379" width="17.5703125" style="5" customWidth="1"/>
    <col min="6380" max="6382" width="21" style="5" customWidth="1"/>
    <col min="6383" max="6383" width="11.140625" style="5" customWidth="1"/>
    <col min="6384" max="6384" width="10.28515625" style="5" customWidth="1"/>
    <col min="6385" max="6385" width="21" style="5" customWidth="1"/>
    <col min="6386" max="6386" width="27.7109375" style="5" customWidth="1"/>
    <col min="6387" max="6387" width="14.140625" style="5" customWidth="1"/>
    <col min="6388" max="6388" width="11.85546875" style="5" customWidth="1"/>
    <col min="6389" max="6391" width="13.85546875" style="5" customWidth="1"/>
    <col min="6392" max="6392" width="16.140625" style="5" customWidth="1"/>
    <col min="6393" max="6393" width="13.28515625" style="5" customWidth="1"/>
    <col min="6394" max="6394" width="21.5703125" style="5" customWidth="1"/>
    <col min="6395" max="6395" width="9.85546875" style="5" customWidth="1"/>
    <col min="6396" max="6396" width="17.42578125" style="5" customWidth="1"/>
    <col min="6397" max="6398" width="21.140625" style="5" customWidth="1"/>
    <col min="6399" max="6399" width="11.85546875" style="5" customWidth="1"/>
    <col min="6400" max="6400" width="14.28515625" style="5" customWidth="1"/>
    <col min="6401" max="6401" width="45.28515625" style="5" customWidth="1"/>
    <col min="6402" max="6402" width="17.85546875" style="5" customWidth="1"/>
    <col min="6403" max="6403" width="27" style="5" customWidth="1"/>
    <col min="6404" max="6404" width="39.28515625" style="5" customWidth="1"/>
    <col min="6405" max="6405" width="34" style="5" customWidth="1"/>
    <col min="6406" max="6406" width="15" style="5" customWidth="1"/>
    <col min="6407" max="6407" width="11.140625" style="5" customWidth="1"/>
    <col min="6408" max="6435" width="12.140625" style="5" customWidth="1"/>
    <col min="6436" max="6584" width="13.140625" style="5"/>
    <col min="6585" max="6585" width="13" style="5" customWidth="1"/>
    <col min="6586" max="6586" width="16.28515625" style="5" customWidth="1"/>
    <col min="6587" max="6588" width="11.42578125" style="5" customWidth="1"/>
    <col min="6589" max="6589" width="5.28515625" style="5" customWidth="1"/>
    <col min="6590" max="6590" width="12.85546875" style="5" customWidth="1"/>
    <col min="6591" max="6591" width="11.85546875" style="5" customWidth="1"/>
    <col min="6592" max="6592" width="9" style="5" customWidth="1"/>
    <col min="6593" max="6593" width="19.85546875" style="5" customWidth="1"/>
    <col min="6594" max="6594" width="39.140625" style="5" customWidth="1"/>
    <col min="6595" max="6595" width="14.85546875" style="5" customWidth="1"/>
    <col min="6596" max="6596" width="25.5703125" style="5" customWidth="1"/>
    <col min="6597" max="6598" width="11.28515625" style="5" customWidth="1"/>
    <col min="6599" max="6599" width="14" style="5" customWidth="1"/>
    <col min="6600" max="6600" width="13.85546875" style="5" customWidth="1"/>
    <col min="6601" max="6601" width="16" style="5" customWidth="1"/>
    <col min="6602" max="6602" width="13.85546875" style="5" customWidth="1"/>
    <col min="6603" max="6604" width="13.140625" style="5" customWidth="1"/>
    <col min="6605" max="6605" width="17.7109375" style="5" customWidth="1"/>
    <col min="6606" max="6606" width="13.85546875" style="5" customWidth="1"/>
    <col min="6607" max="6607" width="27.140625" style="5" customWidth="1"/>
    <col min="6608" max="6608" width="12.85546875" style="5" customWidth="1"/>
    <col min="6609" max="6609" width="12.28515625" style="5" customWidth="1"/>
    <col min="6610" max="6610" width="15.5703125" style="5" customWidth="1"/>
    <col min="6611" max="6611" width="10.28515625" style="5" customWidth="1"/>
    <col min="6612" max="6612" width="13.7109375" style="5" customWidth="1"/>
    <col min="6613" max="6614" width="23.28515625" style="5" customWidth="1"/>
    <col min="6615" max="6615" width="12.7109375" style="5" customWidth="1"/>
    <col min="6616" max="6616" width="10.28515625" style="5" customWidth="1"/>
    <col min="6617" max="6617" width="13.42578125" style="5" customWidth="1"/>
    <col min="6618" max="6618" width="14.85546875" style="5" customWidth="1"/>
    <col min="6619" max="6619" width="33.85546875" style="5" bestFit="1" customWidth="1"/>
    <col min="6620" max="6620" width="11.28515625" style="5" customWidth="1"/>
    <col min="6621" max="6621" width="12.28515625" style="5" customWidth="1"/>
    <col min="6622" max="6622" width="12.140625" style="5" customWidth="1"/>
    <col min="6623" max="6623" width="11.7109375" style="5" customWidth="1"/>
    <col min="6624" max="6624" width="32.7109375" style="5" customWidth="1"/>
    <col min="6625" max="6625" width="21" style="5" customWidth="1"/>
    <col min="6626" max="6626" width="21.85546875" style="5" customWidth="1"/>
    <col min="6627" max="6627" width="22.85546875" style="5" customWidth="1"/>
    <col min="6628" max="6628" width="16.28515625" style="5" customWidth="1"/>
    <col min="6629" max="6629" width="20" style="5" customWidth="1"/>
    <col min="6630" max="6630" width="12" style="5" customWidth="1"/>
    <col min="6631" max="6631" width="18.42578125" style="5" customWidth="1"/>
    <col min="6632" max="6632" width="13.5703125" style="5" customWidth="1"/>
    <col min="6633" max="6633" width="16" style="5" customWidth="1"/>
    <col min="6634" max="6634" width="11.85546875" style="5" customWidth="1"/>
    <col min="6635" max="6635" width="17.5703125" style="5" customWidth="1"/>
    <col min="6636" max="6638" width="21" style="5" customWidth="1"/>
    <col min="6639" max="6639" width="11.140625" style="5" customWidth="1"/>
    <col min="6640" max="6640" width="10.28515625" style="5" customWidth="1"/>
    <col min="6641" max="6641" width="21" style="5" customWidth="1"/>
    <col min="6642" max="6642" width="27.7109375" style="5" customWidth="1"/>
    <col min="6643" max="6643" width="14.140625" style="5" customWidth="1"/>
    <col min="6644" max="6644" width="11.85546875" style="5" customWidth="1"/>
    <col min="6645" max="6647" width="13.85546875" style="5" customWidth="1"/>
    <col min="6648" max="6648" width="16.140625" style="5" customWidth="1"/>
    <col min="6649" max="6649" width="13.28515625" style="5" customWidth="1"/>
    <col min="6650" max="6650" width="21.5703125" style="5" customWidth="1"/>
    <col min="6651" max="6651" width="9.85546875" style="5" customWidth="1"/>
    <col min="6652" max="6652" width="17.42578125" style="5" customWidth="1"/>
    <col min="6653" max="6654" width="21.140625" style="5" customWidth="1"/>
    <col min="6655" max="6655" width="11.85546875" style="5" customWidth="1"/>
    <col min="6656" max="6656" width="14.28515625" style="5" customWidth="1"/>
    <col min="6657" max="6657" width="45.28515625" style="5" customWidth="1"/>
    <col min="6658" max="6658" width="17.85546875" style="5" customWidth="1"/>
    <col min="6659" max="6659" width="27" style="5" customWidth="1"/>
    <col min="6660" max="6660" width="39.28515625" style="5" customWidth="1"/>
    <col min="6661" max="6661" width="34" style="5" customWidth="1"/>
    <col min="6662" max="6662" width="15" style="5" customWidth="1"/>
    <col min="6663" max="6663" width="11.140625" style="5" customWidth="1"/>
    <col min="6664" max="6691" width="12.140625" style="5" customWidth="1"/>
    <col min="6692" max="6840" width="13.140625" style="5"/>
    <col min="6841" max="6841" width="13" style="5" customWidth="1"/>
    <col min="6842" max="6842" width="16.28515625" style="5" customWidth="1"/>
    <col min="6843" max="6844" width="11.42578125" style="5" customWidth="1"/>
    <col min="6845" max="6845" width="5.28515625" style="5" customWidth="1"/>
    <col min="6846" max="6846" width="12.85546875" style="5" customWidth="1"/>
    <col min="6847" max="6847" width="11.85546875" style="5" customWidth="1"/>
    <col min="6848" max="6848" width="9" style="5" customWidth="1"/>
    <col min="6849" max="6849" width="19.85546875" style="5" customWidth="1"/>
    <col min="6850" max="6850" width="39.140625" style="5" customWidth="1"/>
    <col min="6851" max="6851" width="14.85546875" style="5" customWidth="1"/>
    <col min="6852" max="6852" width="25.5703125" style="5" customWidth="1"/>
    <col min="6853" max="6854" width="11.28515625" style="5" customWidth="1"/>
    <col min="6855" max="6855" width="14" style="5" customWidth="1"/>
    <col min="6856" max="6856" width="13.85546875" style="5" customWidth="1"/>
    <col min="6857" max="6857" width="16" style="5" customWidth="1"/>
    <col min="6858" max="6858" width="13.85546875" style="5" customWidth="1"/>
    <col min="6859" max="6860" width="13.140625" style="5" customWidth="1"/>
    <col min="6861" max="6861" width="17.7109375" style="5" customWidth="1"/>
    <col min="6862" max="6862" width="13.85546875" style="5" customWidth="1"/>
    <col min="6863" max="6863" width="27.140625" style="5" customWidth="1"/>
    <col min="6864" max="6864" width="12.85546875" style="5" customWidth="1"/>
    <col min="6865" max="6865" width="12.28515625" style="5" customWidth="1"/>
    <col min="6866" max="6866" width="15.5703125" style="5" customWidth="1"/>
    <col min="6867" max="6867" width="10.28515625" style="5" customWidth="1"/>
    <col min="6868" max="6868" width="13.7109375" style="5" customWidth="1"/>
    <col min="6869" max="6870" width="23.28515625" style="5" customWidth="1"/>
    <col min="6871" max="6871" width="12.7109375" style="5" customWidth="1"/>
    <col min="6872" max="6872" width="10.28515625" style="5" customWidth="1"/>
    <col min="6873" max="6873" width="13.42578125" style="5" customWidth="1"/>
    <col min="6874" max="6874" width="14.85546875" style="5" customWidth="1"/>
    <col min="6875" max="6875" width="33.85546875" style="5" bestFit="1" customWidth="1"/>
    <col min="6876" max="6876" width="11.28515625" style="5" customWidth="1"/>
    <col min="6877" max="6877" width="12.28515625" style="5" customWidth="1"/>
    <col min="6878" max="6878" width="12.140625" style="5" customWidth="1"/>
    <col min="6879" max="6879" width="11.7109375" style="5" customWidth="1"/>
    <col min="6880" max="6880" width="32.7109375" style="5" customWidth="1"/>
    <col min="6881" max="6881" width="21" style="5" customWidth="1"/>
    <col min="6882" max="6882" width="21.85546875" style="5" customWidth="1"/>
    <col min="6883" max="6883" width="22.85546875" style="5" customWidth="1"/>
    <col min="6884" max="6884" width="16.28515625" style="5" customWidth="1"/>
    <col min="6885" max="6885" width="20" style="5" customWidth="1"/>
    <col min="6886" max="6886" width="12" style="5" customWidth="1"/>
    <col min="6887" max="6887" width="18.42578125" style="5" customWidth="1"/>
    <col min="6888" max="6888" width="13.5703125" style="5" customWidth="1"/>
    <col min="6889" max="6889" width="16" style="5" customWidth="1"/>
    <col min="6890" max="6890" width="11.85546875" style="5" customWidth="1"/>
    <col min="6891" max="6891" width="17.5703125" style="5" customWidth="1"/>
    <col min="6892" max="6894" width="21" style="5" customWidth="1"/>
    <col min="6895" max="6895" width="11.140625" style="5" customWidth="1"/>
    <col min="6896" max="6896" width="10.28515625" style="5" customWidth="1"/>
    <col min="6897" max="6897" width="21" style="5" customWidth="1"/>
    <col min="6898" max="6898" width="27.7109375" style="5" customWidth="1"/>
    <col min="6899" max="6899" width="14.140625" style="5" customWidth="1"/>
    <col min="6900" max="6900" width="11.85546875" style="5" customWidth="1"/>
    <col min="6901" max="6903" width="13.85546875" style="5" customWidth="1"/>
    <col min="6904" max="6904" width="16.140625" style="5" customWidth="1"/>
    <col min="6905" max="6905" width="13.28515625" style="5" customWidth="1"/>
    <col min="6906" max="6906" width="21.5703125" style="5" customWidth="1"/>
    <col min="6907" max="6907" width="9.85546875" style="5" customWidth="1"/>
    <col min="6908" max="6908" width="17.42578125" style="5" customWidth="1"/>
    <col min="6909" max="6910" width="21.140625" style="5" customWidth="1"/>
    <col min="6911" max="6911" width="11.85546875" style="5" customWidth="1"/>
    <col min="6912" max="6912" width="14.28515625" style="5" customWidth="1"/>
    <col min="6913" max="6913" width="45.28515625" style="5" customWidth="1"/>
    <col min="6914" max="6914" width="17.85546875" style="5" customWidth="1"/>
    <col min="6915" max="6915" width="27" style="5" customWidth="1"/>
    <col min="6916" max="6916" width="39.28515625" style="5" customWidth="1"/>
    <col min="6917" max="6917" width="34" style="5" customWidth="1"/>
    <col min="6918" max="6918" width="15" style="5" customWidth="1"/>
    <col min="6919" max="6919" width="11.140625" style="5" customWidth="1"/>
    <col min="6920" max="6947" width="12.140625" style="5" customWidth="1"/>
    <col min="6948" max="7096" width="13.140625" style="5"/>
    <col min="7097" max="7097" width="13" style="5" customWidth="1"/>
    <col min="7098" max="7098" width="16.28515625" style="5" customWidth="1"/>
    <col min="7099" max="7100" width="11.42578125" style="5" customWidth="1"/>
    <col min="7101" max="7101" width="5.28515625" style="5" customWidth="1"/>
    <col min="7102" max="7102" width="12.85546875" style="5" customWidth="1"/>
    <col min="7103" max="7103" width="11.85546875" style="5" customWidth="1"/>
    <col min="7104" max="7104" width="9" style="5" customWidth="1"/>
    <col min="7105" max="7105" width="19.85546875" style="5" customWidth="1"/>
    <col min="7106" max="7106" width="39.140625" style="5" customWidth="1"/>
    <col min="7107" max="7107" width="14.85546875" style="5" customWidth="1"/>
    <col min="7108" max="7108" width="25.5703125" style="5" customWidth="1"/>
    <col min="7109" max="7110" width="11.28515625" style="5" customWidth="1"/>
    <col min="7111" max="7111" width="14" style="5" customWidth="1"/>
    <col min="7112" max="7112" width="13.85546875" style="5" customWidth="1"/>
    <col min="7113" max="7113" width="16" style="5" customWidth="1"/>
    <col min="7114" max="7114" width="13.85546875" style="5" customWidth="1"/>
    <col min="7115" max="7116" width="13.140625" style="5" customWidth="1"/>
    <col min="7117" max="7117" width="17.7109375" style="5" customWidth="1"/>
    <col min="7118" max="7118" width="13.85546875" style="5" customWidth="1"/>
    <col min="7119" max="7119" width="27.140625" style="5" customWidth="1"/>
    <col min="7120" max="7120" width="12.85546875" style="5" customWidth="1"/>
    <col min="7121" max="7121" width="12.28515625" style="5" customWidth="1"/>
    <col min="7122" max="7122" width="15.5703125" style="5" customWidth="1"/>
    <col min="7123" max="7123" width="10.28515625" style="5" customWidth="1"/>
    <col min="7124" max="7124" width="13.7109375" style="5" customWidth="1"/>
    <col min="7125" max="7126" width="23.28515625" style="5" customWidth="1"/>
    <col min="7127" max="7127" width="12.7109375" style="5" customWidth="1"/>
    <col min="7128" max="7128" width="10.28515625" style="5" customWidth="1"/>
    <col min="7129" max="7129" width="13.42578125" style="5" customWidth="1"/>
    <col min="7130" max="7130" width="14.85546875" style="5" customWidth="1"/>
    <col min="7131" max="7131" width="33.85546875" style="5" bestFit="1" customWidth="1"/>
    <col min="7132" max="7132" width="11.28515625" style="5" customWidth="1"/>
    <col min="7133" max="7133" width="12.28515625" style="5" customWidth="1"/>
    <col min="7134" max="7134" width="12.140625" style="5" customWidth="1"/>
    <col min="7135" max="7135" width="11.7109375" style="5" customWidth="1"/>
    <col min="7136" max="7136" width="32.7109375" style="5" customWidth="1"/>
    <col min="7137" max="7137" width="21" style="5" customWidth="1"/>
    <col min="7138" max="7138" width="21.85546875" style="5" customWidth="1"/>
    <col min="7139" max="7139" width="22.85546875" style="5" customWidth="1"/>
    <col min="7140" max="7140" width="16.28515625" style="5" customWidth="1"/>
    <col min="7141" max="7141" width="20" style="5" customWidth="1"/>
    <col min="7142" max="7142" width="12" style="5" customWidth="1"/>
    <col min="7143" max="7143" width="18.42578125" style="5" customWidth="1"/>
    <col min="7144" max="7144" width="13.5703125" style="5" customWidth="1"/>
    <col min="7145" max="7145" width="16" style="5" customWidth="1"/>
    <col min="7146" max="7146" width="11.85546875" style="5" customWidth="1"/>
    <col min="7147" max="7147" width="17.5703125" style="5" customWidth="1"/>
    <col min="7148" max="7150" width="21" style="5" customWidth="1"/>
    <col min="7151" max="7151" width="11.140625" style="5" customWidth="1"/>
    <col min="7152" max="7152" width="10.28515625" style="5" customWidth="1"/>
    <col min="7153" max="7153" width="21" style="5" customWidth="1"/>
    <col min="7154" max="7154" width="27.7109375" style="5" customWidth="1"/>
    <col min="7155" max="7155" width="14.140625" style="5" customWidth="1"/>
    <col min="7156" max="7156" width="11.85546875" style="5" customWidth="1"/>
    <col min="7157" max="7159" width="13.85546875" style="5" customWidth="1"/>
    <col min="7160" max="7160" width="16.140625" style="5" customWidth="1"/>
    <col min="7161" max="7161" width="13.28515625" style="5" customWidth="1"/>
    <col min="7162" max="7162" width="21.5703125" style="5" customWidth="1"/>
    <col min="7163" max="7163" width="9.85546875" style="5" customWidth="1"/>
    <col min="7164" max="7164" width="17.42578125" style="5" customWidth="1"/>
    <col min="7165" max="7166" width="21.140625" style="5" customWidth="1"/>
    <col min="7167" max="7167" width="11.85546875" style="5" customWidth="1"/>
    <col min="7168" max="7168" width="14.28515625" style="5" customWidth="1"/>
    <col min="7169" max="7169" width="45.28515625" style="5" customWidth="1"/>
    <col min="7170" max="7170" width="17.85546875" style="5" customWidth="1"/>
    <col min="7171" max="7171" width="27" style="5" customWidth="1"/>
    <col min="7172" max="7172" width="39.28515625" style="5" customWidth="1"/>
    <col min="7173" max="7173" width="34" style="5" customWidth="1"/>
    <col min="7174" max="7174" width="15" style="5" customWidth="1"/>
    <col min="7175" max="7175" width="11.140625" style="5" customWidth="1"/>
    <col min="7176" max="7203" width="12.140625" style="5" customWidth="1"/>
    <col min="7204" max="7352" width="13.140625" style="5"/>
    <col min="7353" max="7353" width="13" style="5" customWidth="1"/>
    <col min="7354" max="7354" width="16.28515625" style="5" customWidth="1"/>
    <col min="7355" max="7356" width="11.42578125" style="5" customWidth="1"/>
    <col min="7357" max="7357" width="5.28515625" style="5" customWidth="1"/>
    <col min="7358" max="7358" width="12.85546875" style="5" customWidth="1"/>
    <col min="7359" max="7359" width="11.85546875" style="5" customWidth="1"/>
    <col min="7360" max="7360" width="9" style="5" customWidth="1"/>
    <col min="7361" max="7361" width="19.85546875" style="5" customWidth="1"/>
    <col min="7362" max="7362" width="39.140625" style="5" customWidth="1"/>
    <col min="7363" max="7363" width="14.85546875" style="5" customWidth="1"/>
    <col min="7364" max="7364" width="25.5703125" style="5" customWidth="1"/>
    <col min="7365" max="7366" width="11.28515625" style="5" customWidth="1"/>
    <col min="7367" max="7367" width="14" style="5" customWidth="1"/>
    <col min="7368" max="7368" width="13.85546875" style="5" customWidth="1"/>
    <col min="7369" max="7369" width="16" style="5" customWidth="1"/>
    <col min="7370" max="7370" width="13.85546875" style="5" customWidth="1"/>
    <col min="7371" max="7372" width="13.140625" style="5" customWidth="1"/>
    <col min="7373" max="7373" width="17.7109375" style="5" customWidth="1"/>
    <col min="7374" max="7374" width="13.85546875" style="5" customWidth="1"/>
    <col min="7375" max="7375" width="27.140625" style="5" customWidth="1"/>
    <col min="7376" max="7376" width="12.85546875" style="5" customWidth="1"/>
    <col min="7377" max="7377" width="12.28515625" style="5" customWidth="1"/>
    <col min="7378" max="7378" width="15.5703125" style="5" customWidth="1"/>
    <col min="7379" max="7379" width="10.28515625" style="5" customWidth="1"/>
    <col min="7380" max="7380" width="13.7109375" style="5" customWidth="1"/>
    <col min="7381" max="7382" width="23.28515625" style="5" customWidth="1"/>
    <col min="7383" max="7383" width="12.7109375" style="5" customWidth="1"/>
    <col min="7384" max="7384" width="10.28515625" style="5" customWidth="1"/>
    <col min="7385" max="7385" width="13.42578125" style="5" customWidth="1"/>
    <col min="7386" max="7386" width="14.85546875" style="5" customWidth="1"/>
    <col min="7387" max="7387" width="33.85546875" style="5" bestFit="1" customWidth="1"/>
    <col min="7388" max="7388" width="11.28515625" style="5" customWidth="1"/>
    <col min="7389" max="7389" width="12.28515625" style="5" customWidth="1"/>
    <col min="7390" max="7390" width="12.140625" style="5" customWidth="1"/>
    <col min="7391" max="7391" width="11.7109375" style="5" customWidth="1"/>
    <col min="7392" max="7392" width="32.7109375" style="5" customWidth="1"/>
    <col min="7393" max="7393" width="21" style="5" customWidth="1"/>
    <col min="7394" max="7394" width="21.85546875" style="5" customWidth="1"/>
    <col min="7395" max="7395" width="22.85546875" style="5" customWidth="1"/>
    <col min="7396" max="7396" width="16.28515625" style="5" customWidth="1"/>
    <col min="7397" max="7397" width="20" style="5" customWidth="1"/>
    <col min="7398" max="7398" width="12" style="5" customWidth="1"/>
    <col min="7399" max="7399" width="18.42578125" style="5" customWidth="1"/>
    <col min="7400" max="7400" width="13.5703125" style="5" customWidth="1"/>
    <col min="7401" max="7401" width="16" style="5" customWidth="1"/>
    <col min="7402" max="7402" width="11.85546875" style="5" customWidth="1"/>
    <col min="7403" max="7403" width="17.5703125" style="5" customWidth="1"/>
    <col min="7404" max="7406" width="21" style="5" customWidth="1"/>
    <col min="7407" max="7407" width="11.140625" style="5" customWidth="1"/>
    <col min="7408" max="7408" width="10.28515625" style="5" customWidth="1"/>
    <col min="7409" max="7409" width="21" style="5" customWidth="1"/>
    <col min="7410" max="7410" width="27.7109375" style="5" customWidth="1"/>
    <col min="7411" max="7411" width="14.140625" style="5" customWidth="1"/>
    <col min="7412" max="7412" width="11.85546875" style="5" customWidth="1"/>
    <col min="7413" max="7415" width="13.85546875" style="5" customWidth="1"/>
    <col min="7416" max="7416" width="16.140625" style="5" customWidth="1"/>
    <col min="7417" max="7417" width="13.28515625" style="5" customWidth="1"/>
    <col min="7418" max="7418" width="21.5703125" style="5" customWidth="1"/>
    <col min="7419" max="7419" width="9.85546875" style="5" customWidth="1"/>
    <col min="7420" max="7420" width="17.42578125" style="5" customWidth="1"/>
    <col min="7421" max="7422" width="21.140625" style="5" customWidth="1"/>
    <col min="7423" max="7423" width="11.85546875" style="5" customWidth="1"/>
    <col min="7424" max="7424" width="14.28515625" style="5" customWidth="1"/>
    <col min="7425" max="7425" width="45.28515625" style="5" customWidth="1"/>
    <col min="7426" max="7426" width="17.85546875" style="5" customWidth="1"/>
    <col min="7427" max="7427" width="27" style="5" customWidth="1"/>
    <col min="7428" max="7428" width="39.28515625" style="5" customWidth="1"/>
    <col min="7429" max="7429" width="34" style="5" customWidth="1"/>
    <col min="7430" max="7430" width="15" style="5" customWidth="1"/>
    <col min="7431" max="7431" width="11.140625" style="5" customWidth="1"/>
    <col min="7432" max="7459" width="12.140625" style="5" customWidth="1"/>
    <col min="7460" max="7608" width="13.140625" style="5"/>
    <col min="7609" max="7609" width="13" style="5" customWidth="1"/>
    <col min="7610" max="7610" width="16.28515625" style="5" customWidth="1"/>
    <col min="7611" max="7612" width="11.42578125" style="5" customWidth="1"/>
    <col min="7613" max="7613" width="5.28515625" style="5" customWidth="1"/>
    <col min="7614" max="7614" width="12.85546875" style="5" customWidth="1"/>
    <col min="7615" max="7615" width="11.85546875" style="5" customWidth="1"/>
    <col min="7616" max="7616" width="9" style="5" customWidth="1"/>
    <col min="7617" max="7617" width="19.85546875" style="5" customWidth="1"/>
    <col min="7618" max="7618" width="39.140625" style="5" customWidth="1"/>
    <col min="7619" max="7619" width="14.85546875" style="5" customWidth="1"/>
    <col min="7620" max="7620" width="25.5703125" style="5" customWidth="1"/>
    <col min="7621" max="7622" width="11.28515625" style="5" customWidth="1"/>
    <col min="7623" max="7623" width="14" style="5" customWidth="1"/>
    <col min="7624" max="7624" width="13.85546875" style="5" customWidth="1"/>
    <col min="7625" max="7625" width="16" style="5" customWidth="1"/>
    <col min="7626" max="7626" width="13.85546875" style="5" customWidth="1"/>
    <col min="7627" max="7628" width="13.140625" style="5" customWidth="1"/>
    <col min="7629" max="7629" width="17.7109375" style="5" customWidth="1"/>
    <col min="7630" max="7630" width="13.85546875" style="5" customWidth="1"/>
    <col min="7631" max="7631" width="27.140625" style="5" customWidth="1"/>
    <col min="7632" max="7632" width="12.85546875" style="5" customWidth="1"/>
    <col min="7633" max="7633" width="12.28515625" style="5" customWidth="1"/>
    <col min="7634" max="7634" width="15.5703125" style="5" customWidth="1"/>
    <col min="7635" max="7635" width="10.28515625" style="5" customWidth="1"/>
    <col min="7636" max="7636" width="13.7109375" style="5" customWidth="1"/>
    <col min="7637" max="7638" width="23.28515625" style="5" customWidth="1"/>
    <col min="7639" max="7639" width="12.7109375" style="5" customWidth="1"/>
    <col min="7640" max="7640" width="10.28515625" style="5" customWidth="1"/>
    <col min="7641" max="7641" width="13.42578125" style="5" customWidth="1"/>
    <col min="7642" max="7642" width="14.85546875" style="5" customWidth="1"/>
    <col min="7643" max="7643" width="33.85546875" style="5" bestFit="1" customWidth="1"/>
    <col min="7644" max="7644" width="11.28515625" style="5" customWidth="1"/>
    <col min="7645" max="7645" width="12.28515625" style="5" customWidth="1"/>
    <col min="7646" max="7646" width="12.140625" style="5" customWidth="1"/>
    <col min="7647" max="7647" width="11.7109375" style="5" customWidth="1"/>
    <col min="7648" max="7648" width="32.7109375" style="5" customWidth="1"/>
    <col min="7649" max="7649" width="21" style="5" customWidth="1"/>
    <col min="7650" max="7650" width="21.85546875" style="5" customWidth="1"/>
    <col min="7651" max="7651" width="22.85546875" style="5" customWidth="1"/>
    <col min="7652" max="7652" width="16.28515625" style="5" customWidth="1"/>
    <col min="7653" max="7653" width="20" style="5" customWidth="1"/>
    <col min="7654" max="7654" width="12" style="5" customWidth="1"/>
    <col min="7655" max="7655" width="18.42578125" style="5" customWidth="1"/>
    <col min="7656" max="7656" width="13.5703125" style="5" customWidth="1"/>
    <col min="7657" max="7657" width="16" style="5" customWidth="1"/>
    <col min="7658" max="7658" width="11.85546875" style="5" customWidth="1"/>
    <col min="7659" max="7659" width="17.5703125" style="5" customWidth="1"/>
    <col min="7660" max="7662" width="21" style="5" customWidth="1"/>
    <col min="7663" max="7663" width="11.140625" style="5" customWidth="1"/>
    <col min="7664" max="7664" width="10.28515625" style="5" customWidth="1"/>
    <col min="7665" max="7665" width="21" style="5" customWidth="1"/>
    <col min="7666" max="7666" width="27.7109375" style="5" customWidth="1"/>
    <col min="7667" max="7667" width="14.140625" style="5" customWidth="1"/>
    <col min="7668" max="7668" width="11.85546875" style="5" customWidth="1"/>
    <col min="7669" max="7671" width="13.85546875" style="5" customWidth="1"/>
    <col min="7672" max="7672" width="16.140625" style="5" customWidth="1"/>
    <col min="7673" max="7673" width="13.28515625" style="5" customWidth="1"/>
    <col min="7674" max="7674" width="21.5703125" style="5" customWidth="1"/>
    <col min="7675" max="7675" width="9.85546875" style="5" customWidth="1"/>
    <col min="7676" max="7676" width="17.42578125" style="5" customWidth="1"/>
    <col min="7677" max="7678" width="21.140625" style="5" customWidth="1"/>
    <col min="7679" max="7679" width="11.85546875" style="5" customWidth="1"/>
    <col min="7680" max="7680" width="14.28515625" style="5" customWidth="1"/>
    <col min="7681" max="7681" width="45.28515625" style="5" customWidth="1"/>
    <col min="7682" max="7682" width="17.85546875" style="5" customWidth="1"/>
    <col min="7683" max="7683" width="27" style="5" customWidth="1"/>
    <col min="7684" max="7684" width="39.28515625" style="5" customWidth="1"/>
    <col min="7685" max="7685" width="34" style="5" customWidth="1"/>
    <col min="7686" max="7686" width="15" style="5" customWidth="1"/>
    <col min="7687" max="7687" width="11.140625" style="5" customWidth="1"/>
    <col min="7688" max="7715" width="12.140625" style="5" customWidth="1"/>
    <col min="7716" max="7864" width="13.140625" style="5"/>
    <col min="7865" max="7865" width="13" style="5" customWidth="1"/>
    <col min="7866" max="7866" width="16.28515625" style="5" customWidth="1"/>
    <col min="7867" max="7868" width="11.42578125" style="5" customWidth="1"/>
    <col min="7869" max="7869" width="5.28515625" style="5" customWidth="1"/>
    <col min="7870" max="7870" width="12.85546875" style="5" customWidth="1"/>
    <col min="7871" max="7871" width="11.85546875" style="5" customWidth="1"/>
    <col min="7872" max="7872" width="9" style="5" customWidth="1"/>
    <col min="7873" max="7873" width="19.85546875" style="5" customWidth="1"/>
    <col min="7874" max="7874" width="39.140625" style="5" customWidth="1"/>
    <col min="7875" max="7875" width="14.85546875" style="5" customWidth="1"/>
    <col min="7876" max="7876" width="25.5703125" style="5" customWidth="1"/>
    <col min="7877" max="7878" width="11.28515625" style="5" customWidth="1"/>
    <col min="7879" max="7879" width="14" style="5" customWidth="1"/>
    <col min="7880" max="7880" width="13.85546875" style="5" customWidth="1"/>
    <col min="7881" max="7881" width="16" style="5" customWidth="1"/>
    <col min="7882" max="7882" width="13.85546875" style="5" customWidth="1"/>
    <col min="7883" max="7884" width="13.140625" style="5" customWidth="1"/>
    <col min="7885" max="7885" width="17.7109375" style="5" customWidth="1"/>
    <col min="7886" max="7886" width="13.85546875" style="5" customWidth="1"/>
    <col min="7887" max="7887" width="27.140625" style="5" customWidth="1"/>
    <col min="7888" max="7888" width="12.85546875" style="5" customWidth="1"/>
    <col min="7889" max="7889" width="12.28515625" style="5" customWidth="1"/>
    <col min="7890" max="7890" width="15.5703125" style="5" customWidth="1"/>
    <col min="7891" max="7891" width="10.28515625" style="5" customWidth="1"/>
    <col min="7892" max="7892" width="13.7109375" style="5" customWidth="1"/>
    <col min="7893" max="7894" width="23.28515625" style="5" customWidth="1"/>
    <col min="7895" max="7895" width="12.7109375" style="5" customWidth="1"/>
    <col min="7896" max="7896" width="10.28515625" style="5" customWidth="1"/>
    <col min="7897" max="7897" width="13.42578125" style="5" customWidth="1"/>
    <col min="7898" max="7898" width="14.85546875" style="5" customWidth="1"/>
    <col min="7899" max="7899" width="33.85546875" style="5" bestFit="1" customWidth="1"/>
    <col min="7900" max="7900" width="11.28515625" style="5" customWidth="1"/>
    <col min="7901" max="7901" width="12.28515625" style="5" customWidth="1"/>
    <col min="7902" max="7902" width="12.140625" style="5" customWidth="1"/>
    <col min="7903" max="7903" width="11.7109375" style="5" customWidth="1"/>
    <col min="7904" max="7904" width="32.7109375" style="5" customWidth="1"/>
    <col min="7905" max="7905" width="21" style="5" customWidth="1"/>
    <col min="7906" max="7906" width="21.85546875" style="5" customWidth="1"/>
    <col min="7907" max="7907" width="22.85546875" style="5" customWidth="1"/>
    <col min="7908" max="7908" width="16.28515625" style="5" customWidth="1"/>
    <col min="7909" max="7909" width="20" style="5" customWidth="1"/>
    <col min="7910" max="7910" width="12" style="5" customWidth="1"/>
    <col min="7911" max="7911" width="18.42578125" style="5" customWidth="1"/>
    <col min="7912" max="7912" width="13.5703125" style="5" customWidth="1"/>
    <col min="7913" max="7913" width="16" style="5" customWidth="1"/>
    <col min="7914" max="7914" width="11.85546875" style="5" customWidth="1"/>
    <col min="7915" max="7915" width="17.5703125" style="5" customWidth="1"/>
    <col min="7916" max="7918" width="21" style="5" customWidth="1"/>
    <col min="7919" max="7919" width="11.140625" style="5" customWidth="1"/>
    <col min="7920" max="7920" width="10.28515625" style="5" customWidth="1"/>
    <col min="7921" max="7921" width="21" style="5" customWidth="1"/>
    <col min="7922" max="7922" width="27.7109375" style="5" customWidth="1"/>
    <col min="7923" max="7923" width="14.140625" style="5" customWidth="1"/>
    <col min="7924" max="7924" width="11.85546875" style="5" customWidth="1"/>
    <col min="7925" max="7927" width="13.85546875" style="5" customWidth="1"/>
    <col min="7928" max="7928" width="16.140625" style="5" customWidth="1"/>
    <col min="7929" max="7929" width="13.28515625" style="5" customWidth="1"/>
    <col min="7930" max="7930" width="21.5703125" style="5" customWidth="1"/>
    <col min="7931" max="7931" width="9.85546875" style="5" customWidth="1"/>
    <col min="7932" max="7932" width="17.42578125" style="5" customWidth="1"/>
    <col min="7933" max="7934" width="21.140625" style="5" customWidth="1"/>
    <col min="7935" max="7935" width="11.85546875" style="5" customWidth="1"/>
    <col min="7936" max="7936" width="14.28515625" style="5" customWidth="1"/>
    <col min="7937" max="7937" width="45.28515625" style="5" customWidth="1"/>
    <col min="7938" max="7938" width="17.85546875" style="5" customWidth="1"/>
    <col min="7939" max="7939" width="27" style="5" customWidth="1"/>
    <col min="7940" max="7940" width="39.28515625" style="5" customWidth="1"/>
    <col min="7941" max="7941" width="34" style="5" customWidth="1"/>
    <col min="7942" max="7942" width="15" style="5" customWidth="1"/>
    <col min="7943" max="7943" width="11.140625" style="5" customWidth="1"/>
    <col min="7944" max="7971" width="12.140625" style="5" customWidth="1"/>
    <col min="7972" max="8120" width="13.140625" style="5"/>
    <col min="8121" max="8121" width="13" style="5" customWidth="1"/>
    <col min="8122" max="8122" width="16.28515625" style="5" customWidth="1"/>
    <col min="8123" max="8124" width="11.42578125" style="5" customWidth="1"/>
    <col min="8125" max="8125" width="5.28515625" style="5" customWidth="1"/>
    <col min="8126" max="8126" width="12.85546875" style="5" customWidth="1"/>
    <col min="8127" max="8127" width="11.85546875" style="5" customWidth="1"/>
    <col min="8128" max="8128" width="9" style="5" customWidth="1"/>
    <col min="8129" max="8129" width="19.85546875" style="5" customWidth="1"/>
    <col min="8130" max="8130" width="39.140625" style="5" customWidth="1"/>
    <col min="8131" max="8131" width="14.85546875" style="5" customWidth="1"/>
    <col min="8132" max="8132" width="25.5703125" style="5" customWidth="1"/>
    <col min="8133" max="8134" width="11.28515625" style="5" customWidth="1"/>
    <col min="8135" max="8135" width="14" style="5" customWidth="1"/>
    <col min="8136" max="8136" width="13.85546875" style="5" customWidth="1"/>
    <col min="8137" max="8137" width="16" style="5" customWidth="1"/>
    <col min="8138" max="8138" width="13.85546875" style="5" customWidth="1"/>
    <col min="8139" max="8140" width="13.140625" style="5" customWidth="1"/>
    <col min="8141" max="8141" width="17.7109375" style="5" customWidth="1"/>
    <col min="8142" max="8142" width="13.85546875" style="5" customWidth="1"/>
    <col min="8143" max="8143" width="27.140625" style="5" customWidth="1"/>
    <col min="8144" max="8144" width="12.85546875" style="5" customWidth="1"/>
    <col min="8145" max="8145" width="12.28515625" style="5" customWidth="1"/>
    <col min="8146" max="8146" width="15.5703125" style="5" customWidth="1"/>
    <col min="8147" max="8147" width="10.28515625" style="5" customWidth="1"/>
    <col min="8148" max="8148" width="13.7109375" style="5" customWidth="1"/>
    <col min="8149" max="8150" width="23.28515625" style="5" customWidth="1"/>
    <col min="8151" max="8151" width="12.7109375" style="5" customWidth="1"/>
    <col min="8152" max="8152" width="10.28515625" style="5" customWidth="1"/>
    <col min="8153" max="8153" width="13.42578125" style="5" customWidth="1"/>
    <col min="8154" max="8154" width="14.85546875" style="5" customWidth="1"/>
    <col min="8155" max="8155" width="33.85546875" style="5" bestFit="1" customWidth="1"/>
    <col min="8156" max="8156" width="11.28515625" style="5" customWidth="1"/>
    <col min="8157" max="8157" width="12.28515625" style="5" customWidth="1"/>
    <col min="8158" max="8158" width="12.140625" style="5" customWidth="1"/>
    <col min="8159" max="8159" width="11.7109375" style="5" customWidth="1"/>
    <col min="8160" max="8160" width="32.7109375" style="5" customWidth="1"/>
    <col min="8161" max="8161" width="21" style="5" customWidth="1"/>
    <col min="8162" max="8162" width="21.85546875" style="5" customWidth="1"/>
    <col min="8163" max="8163" width="22.85546875" style="5" customWidth="1"/>
    <col min="8164" max="8164" width="16.28515625" style="5" customWidth="1"/>
    <col min="8165" max="8165" width="20" style="5" customWidth="1"/>
    <col min="8166" max="8166" width="12" style="5" customWidth="1"/>
    <col min="8167" max="8167" width="18.42578125" style="5" customWidth="1"/>
    <col min="8168" max="8168" width="13.5703125" style="5" customWidth="1"/>
    <col min="8169" max="8169" width="16" style="5" customWidth="1"/>
    <col min="8170" max="8170" width="11.85546875" style="5" customWidth="1"/>
    <col min="8171" max="8171" width="17.5703125" style="5" customWidth="1"/>
    <col min="8172" max="8174" width="21" style="5" customWidth="1"/>
    <col min="8175" max="8175" width="11.140625" style="5" customWidth="1"/>
    <col min="8176" max="8176" width="10.28515625" style="5" customWidth="1"/>
    <col min="8177" max="8177" width="21" style="5" customWidth="1"/>
    <col min="8178" max="8178" width="27.7109375" style="5" customWidth="1"/>
    <col min="8179" max="8179" width="14.140625" style="5" customWidth="1"/>
    <col min="8180" max="8180" width="11.85546875" style="5" customWidth="1"/>
    <col min="8181" max="8183" width="13.85546875" style="5" customWidth="1"/>
    <col min="8184" max="8184" width="16.140625" style="5" customWidth="1"/>
    <col min="8185" max="8185" width="13.28515625" style="5" customWidth="1"/>
    <col min="8186" max="8186" width="21.5703125" style="5" customWidth="1"/>
    <col min="8187" max="8187" width="9.85546875" style="5" customWidth="1"/>
    <col min="8188" max="8188" width="17.42578125" style="5" customWidth="1"/>
    <col min="8189" max="8190" width="21.140625" style="5" customWidth="1"/>
    <col min="8191" max="8191" width="11.85546875" style="5" customWidth="1"/>
    <col min="8192" max="8192" width="14.28515625" style="5" customWidth="1"/>
    <col min="8193" max="8193" width="45.28515625" style="5" customWidth="1"/>
    <col min="8194" max="8194" width="17.85546875" style="5" customWidth="1"/>
    <col min="8195" max="8195" width="27" style="5" customWidth="1"/>
    <col min="8196" max="8196" width="39.28515625" style="5" customWidth="1"/>
    <col min="8197" max="8197" width="34" style="5" customWidth="1"/>
    <col min="8198" max="8198" width="15" style="5" customWidth="1"/>
    <col min="8199" max="8199" width="11.140625" style="5" customWidth="1"/>
    <col min="8200" max="8227" width="12.140625" style="5" customWidth="1"/>
    <col min="8228" max="8376" width="13.140625" style="5"/>
    <col min="8377" max="8377" width="13" style="5" customWidth="1"/>
    <col min="8378" max="8378" width="16.28515625" style="5" customWidth="1"/>
    <col min="8379" max="8380" width="11.42578125" style="5" customWidth="1"/>
    <col min="8381" max="8381" width="5.28515625" style="5" customWidth="1"/>
    <col min="8382" max="8382" width="12.85546875" style="5" customWidth="1"/>
    <col min="8383" max="8383" width="11.85546875" style="5" customWidth="1"/>
    <col min="8384" max="8384" width="9" style="5" customWidth="1"/>
    <col min="8385" max="8385" width="19.85546875" style="5" customWidth="1"/>
    <col min="8386" max="8386" width="39.140625" style="5" customWidth="1"/>
    <col min="8387" max="8387" width="14.85546875" style="5" customWidth="1"/>
    <col min="8388" max="8388" width="25.5703125" style="5" customWidth="1"/>
    <col min="8389" max="8390" width="11.28515625" style="5" customWidth="1"/>
    <col min="8391" max="8391" width="14" style="5" customWidth="1"/>
    <col min="8392" max="8392" width="13.85546875" style="5" customWidth="1"/>
    <col min="8393" max="8393" width="16" style="5" customWidth="1"/>
    <col min="8394" max="8394" width="13.85546875" style="5" customWidth="1"/>
    <col min="8395" max="8396" width="13.140625" style="5" customWidth="1"/>
    <col min="8397" max="8397" width="17.7109375" style="5" customWidth="1"/>
    <col min="8398" max="8398" width="13.85546875" style="5" customWidth="1"/>
    <col min="8399" max="8399" width="27.140625" style="5" customWidth="1"/>
    <col min="8400" max="8400" width="12.85546875" style="5" customWidth="1"/>
    <col min="8401" max="8401" width="12.28515625" style="5" customWidth="1"/>
    <col min="8402" max="8402" width="15.5703125" style="5" customWidth="1"/>
    <col min="8403" max="8403" width="10.28515625" style="5" customWidth="1"/>
    <col min="8404" max="8404" width="13.7109375" style="5" customWidth="1"/>
    <col min="8405" max="8406" width="23.28515625" style="5" customWidth="1"/>
    <col min="8407" max="8407" width="12.7109375" style="5" customWidth="1"/>
    <col min="8408" max="8408" width="10.28515625" style="5" customWidth="1"/>
    <col min="8409" max="8409" width="13.42578125" style="5" customWidth="1"/>
    <col min="8410" max="8410" width="14.85546875" style="5" customWidth="1"/>
    <col min="8411" max="8411" width="33.85546875" style="5" bestFit="1" customWidth="1"/>
    <col min="8412" max="8412" width="11.28515625" style="5" customWidth="1"/>
    <col min="8413" max="8413" width="12.28515625" style="5" customWidth="1"/>
    <col min="8414" max="8414" width="12.140625" style="5" customWidth="1"/>
    <col min="8415" max="8415" width="11.7109375" style="5" customWidth="1"/>
    <col min="8416" max="8416" width="32.7109375" style="5" customWidth="1"/>
    <col min="8417" max="8417" width="21" style="5" customWidth="1"/>
    <col min="8418" max="8418" width="21.85546875" style="5" customWidth="1"/>
    <col min="8419" max="8419" width="22.85546875" style="5" customWidth="1"/>
    <col min="8420" max="8420" width="16.28515625" style="5" customWidth="1"/>
    <col min="8421" max="8421" width="20" style="5" customWidth="1"/>
    <col min="8422" max="8422" width="12" style="5" customWidth="1"/>
    <col min="8423" max="8423" width="18.42578125" style="5" customWidth="1"/>
    <col min="8424" max="8424" width="13.5703125" style="5" customWidth="1"/>
    <col min="8425" max="8425" width="16" style="5" customWidth="1"/>
    <col min="8426" max="8426" width="11.85546875" style="5" customWidth="1"/>
    <col min="8427" max="8427" width="17.5703125" style="5" customWidth="1"/>
    <col min="8428" max="8430" width="21" style="5" customWidth="1"/>
    <col min="8431" max="8431" width="11.140625" style="5" customWidth="1"/>
    <col min="8432" max="8432" width="10.28515625" style="5" customWidth="1"/>
    <col min="8433" max="8433" width="21" style="5" customWidth="1"/>
    <col min="8434" max="8434" width="27.7109375" style="5" customWidth="1"/>
    <col min="8435" max="8435" width="14.140625" style="5" customWidth="1"/>
    <col min="8436" max="8436" width="11.85546875" style="5" customWidth="1"/>
    <col min="8437" max="8439" width="13.85546875" style="5" customWidth="1"/>
    <col min="8440" max="8440" width="16.140625" style="5" customWidth="1"/>
    <col min="8441" max="8441" width="13.28515625" style="5" customWidth="1"/>
    <col min="8442" max="8442" width="21.5703125" style="5" customWidth="1"/>
    <col min="8443" max="8443" width="9.85546875" style="5" customWidth="1"/>
    <col min="8444" max="8444" width="17.42578125" style="5" customWidth="1"/>
    <col min="8445" max="8446" width="21.140625" style="5" customWidth="1"/>
    <col min="8447" max="8447" width="11.85546875" style="5" customWidth="1"/>
    <col min="8448" max="8448" width="14.28515625" style="5" customWidth="1"/>
    <col min="8449" max="8449" width="45.28515625" style="5" customWidth="1"/>
    <col min="8450" max="8450" width="17.85546875" style="5" customWidth="1"/>
    <col min="8451" max="8451" width="27" style="5" customWidth="1"/>
    <col min="8452" max="8452" width="39.28515625" style="5" customWidth="1"/>
    <col min="8453" max="8453" width="34" style="5" customWidth="1"/>
    <col min="8454" max="8454" width="15" style="5" customWidth="1"/>
    <col min="8455" max="8455" width="11.140625" style="5" customWidth="1"/>
    <col min="8456" max="8483" width="12.140625" style="5" customWidth="1"/>
    <col min="8484" max="8632" width="13.140625" style="5"/>
    <col min="8633" max="8633" width="13" style="5" customWidth="1"/>
    <col min="8634" max="8634" width="16.28515625" style="5" customWidth="1"/>
    <col min="8635" max="8636" width="11.42578125" style="5" customWidth="1"/>
    <col min="8637" max="8637" width="5.28515625" style="5" customWidth="1"/>
    <col min="8638" max="8638" width="12.85546875" style="5" customWidth="1"/>
    <col min="8639" max="8639" width="11.85546875" style="5" customWidth="1"/>
    <col min="8640" max="8640" width="9" style="5" customWidth="1"/>
    <col min="8641" max="8641" width="19.85546875" style="5" customWidth="1"/>
    <col min="8642" max="8642" width="39.140625" style="5" customWidth="1"/>
    <col min="8643" max="8643" width="14.85546875" style="5" customWidth="1"/>
    <col min="8644" max="8644" width="25.5703125" style="5" customWidth="1"/>
    <col min="8645" max="8646" width="11.28515625" style="5" customWidth="1"/>
    <col min="8647" max="8647" width="14" style="5" customWidth="1"/>
    <col min="8648" max="8648" width="13.85546875" style="5" customWidth="1"/>
    <col min="8649" max="8649" width="16" style="5" customWidth="1"/>
    <col min="8650" max="8650" width="13.85546875" style="5" customWidth="1"/>
    <col min="8651" max="8652" width="13.140625" style="5" customWidth="1"/>
    <col min="8653" max="8653" width="17.7109375" style="5" customWidth="1"/>
    <col min="8654" max="8654" width="13.85546875" style="5" customWidth="1"/>
    <col min="8655" max="8655" width="27.140625" style="5" customWidth="1"/>
    <col min="8656" max="8656" width="12.85546875" style="5" customWidth="1"/>
    <col min="8657" max="8657" width="12.28515625" style="5" customWidth="1"/>
    <col min="8658" max="8658" width="15.5703125" style="5" customWidth="1"/>
    <col min="8659" max="8659" width="10.28515625" style="5" customWidth="1"/>
    <col min="8660" max="8660" width="13.7109375" style="5" customWidth="1"/>
    <col min="8661" max="8662" width="23.28515625" style="5" customWidth="1"/>
    <col min="8663" max="8663" width="12.7109375" style="5" customWidth="1"/>
    <col min="8664" max="8664" width="10.28515625" style="5" customWidth="1"/>
    <col min="8665" max="8665" width="13.42578125" style="5" customWidth="1"/>
    <col min="8666" max="8666" width="14.85546875" style="5" customWidth="1"/>
    <col min="8667" max="8667" width="33.85546875" style="5" bestFit="1" customWidth="1"/>
    <col min="8668" max="8668" width="11.28515625" style="5" customWidth="1"/>
    <col min="8669" max="8669" width="12.28515625" style="5" customWidth="1"/>
    <col min="8670" max="8670" width="12.140625" style="5" customWidth="1"/>
    <col min="8671" max="8671" width="11.7109375" style="5" customWidth="1"/>
    <col min="8672" max="8672" width="32.7109375" style="5" customWidth="1"/>
    <col min="8673" max="8673" width="21" style="5" customWidth="1"/>
    <col min="8674" max="8674" width="21.85546875" style="5" customWidth="1"/>
    <col min="8675" max="8675" width="22.85546875" style="5" customWidth="1"/>
    <col min="8676" max="8676" width="16.28515625" style="5" customWidth="1"/>
    <col min="8677" max="8677" width="20" style="5" customWidth="1"/>
    <col min="8678" max="8678" width="12" style="5" customWidth="1"/>
    <col min="8679" max="8679" width="18.42578125" style="5" customWidth="1"/>
    <col min="8680" max="8680" width="13.5703125" style="5" customWidth="1"/>
    <col min="8681" max="8681" width="16" style="5" customWidth="1"/>
    <col min="8682" max="8682" width="11.85546875" style="5" customWidth="1"/>
    <col min="8683" max="8683" width="17.5703125" style="5" customWidth="1"/>
    <col min="8684" max="8686" width="21" style="5" customWidth="1"/>
    <col min="8687" max="8687" width="11.140625" style="5" customWidth="1"/>
    <col min="8688" max="8688" width="10.28515625" style="5" customWidth="1"/>
    <col min="8689" max="8689" width="21" style="5" customWidth="1"/>
    <col min="8690" max="8690" width="27.7109375" style="5" customWidth="1"/>
    <col min="8691" max="8691" width="14.140625" style="5" customWidth="1"/>
    <col min="8692" max="8692" width="11.85546875" style="5" customWidth="1"/>
    <col min="8693" max="8695" width="13.85546875" style="5" customWidth="1"/>
    <col min="8696" max="8696" width="16.140625" style="5" customWidth="1"/>
    <col min="8697" max="8697" width="13.28515625" style="5" customWidth="1"/>
    <col min="8698" max="8698" width="21.5703125" style="5" customWidth="1"/>
    <col min="8699" max="8699" width="9.85546875" style="5" customWidth="1"/>
    <col min="8700" max="8700" width="17.42578125" style="5" customWidth="1"/>
    <col min="8701" max="8702" width="21.140625" style="5" customWidth="1"/>
    <col min="8703" max="8703" width="11.85546875" style="5" customWidth="1"/>
    <col min="8704" max="8704" width="14.28515625" style="5" customWidth="1"/>
    <col min="8705" max="8705" width="45.28515625" style="5" customWidth="1"/>
    <col min="8706" max="8706" width="17.85546875" style="5" customWidth="1"/>
    <col min="8707" max="8707" width="27" style="5" customWidth="1"/>
    <col min="8708" max="8708" width="39.28515625" style="5" customWidth="1"/>
    <col min="8709" max="8709" width="34" style="5" customWidth="1"/>
    <col min="8710" max="8710" width="15" style="5" customWidth="1"/>
    <col min="8711" max="8711" width="11.140625" style="5" customWidth="1"/>
    <col min="8712" max="8739" width="12.140625" style="5" customWidth="1"/>
    <col min="8740" max="8888" width="13.140625" style="5"/>
    <col min="8889" max="8889" width="13" style="5" customWidth="1"/>
    <col min="8890" max="8890" width="16.28515625" style="5" customWidth="1"/>
    <col min="8891" max="8892" width="11.42578125" style="5" customWidth="1"/>
    <col min="8893" max="8893" width="5.28515625" style="5" customWidth="1"/>
    <col min="8894" max="8894" width="12.85546875" style="5" customWidth="1"/>
    <col min="8895" max="8895" width="11.85546875" style="5" customWidth="1"/>
    <col min="8896" max="8896" width="9" style="5" customWidth="1"/>
    <col min="8897" max="8897" width="19.85546875" style="5" customWidth="1"/>
    <col min="8898" max="8898" width="39.140625" style="5" customWidth="1"/>
    <col min="8899" max="8899" width="14.85546875" style="5" customWidth="1"/>
    <col min="8900" max="8900" width="25.5703125" style="5" customWidth="1"/>
    <col min="8901" max="8902" width="11.28515625" style="5" customWidth="1"/>
    <col min="8903" max="8903" width="14" style="5" customWidth="1"/>
    <col min="8904" max="8904" width="13.85546875" style="5" customWidth="1"/>
    <col min="8905" max="8905" width="16" style="5" customWidth="1"/>
    <col min="8906" max="8906" width="13.85546875" style="5" customWidth="1"/>
    <col min="8907" max="8908" width="13.140625" style="5" customWidth="1"/>
    <col min="8909" max="8909" width="17.7109375" style="5" customWidth="1"/>
    <col min="8910" max="8910" width="13.85546875" style="5" customWidth="1"/>
    <col min="8911" max="8911" width="27.140625" style="5" customWidth="1"/>
    <col min="8912" max="8912" width="12.85546875" style="5" customWidth="1"/>
    <col min="8913" max="8913" width="12.28515625" style="5" customWidth="1"/>
    <col min="8914" max="8914" width="15.5703125" style="5" customWidth="1"/>
    <col min="8915" max="8915" width="10.28515625" style="5" customWidth="1"/>
    <col min="8916" max="8916" width="13.7109375" style="5" customWidth="1"/>
    <col min="8917" max="8918" width="23.28515625" style="5" customWidth="1"/>
    <col min="8919" max="8919" width="12.7109375" style="5" customWidth="1"/>
    <col min="8920" max="8920" width="10.28515625" style="5" customWidth="1"/>
    <col min="8921" max="8921" width="13.42578125" style="5" customWidth="1"/>
    <col min="8922" max="8922" width="14.85546875" style="5" customWidth="1"/>
    <col min="8923" max="8923" width="33.85546875" style="5" bestFit="1" customWidth="1"/>
    <col min="8924" max="8924" width="11.28515625" style="5" customWidth="1"/>
    <col min="8925" max="8925" width="12.28515625" style="5" customWidth="1"/>
    <col min="8926" max="8926" width="12.140625" style="5" customWidth="1"/>
    <col min="8927" max="8927" width="11.7109375" style="5" customWidth="1"/>
    <col min="8928" max="8928" width="32.7109375" style="5" customWidth="1"/>
    <col min="8929" max="8929" width="21" style="5" customWidth="1"/>
    <col min="8930" max="8930" width="21.85546875" style="5" customWidth="1"/>
    <col min="8931" max="8931" width="22.85546875" style="5" customWidth="1"/>
    <col min="8932" max="8932" width="16.28515625" style="5" customWidth="1"/>
    <col min="8933" max="8933" width="20" style="5" customWidth="1"/>
    <col min="8934" max="8934" width="12" style="5" customWidth="1"/>
    <col min="8935" max="8935" width="18.42578125" style="5" customWidth="1"/>
    <col min="8936" max="8936" width="13.5703125" style="5" customWidth="1"/>
    <col min="8937" max="8937" width="16" style="5" customWidth="1"/>
    <col min="8938" max="8938" width="11.85546875" style="5" customWidth="1"/>
    <col min="8939" max="8939" width="17.5703125" style="5" customWidth="1"/>
    <col min="8940" max="8942" width="21" style="5" customWidth="1"/>
    <col min="8943" max="8943" width="11.140625" style="5" customWidth="1"/>
    <col min="8944" max="8944" width="10.28515625" style="5" customWidth="1"/>
    <col min="8945" max="8945" width="21" style="5" customWidth="1"/>
    <col min="8946" max="8946" width="27.7109375" style="5" customWidth="1"/>
    <col min="8947" max="8947" width="14.140625" style="5" customWidth="1"/>
    <col min="8948" max="8948" width="11.85546875" style="5" customWidth="1"/>
    <col min="8949" max="8951" width="13.85546875" style="5" customWidth="1"/>
    <col min="8952" max="8952" width="16.140625" style="5" customWidth="1"/>
    <col min="8953" max="8953" width="13.28515625" style="5" customWidth="1"/>
    <col min="8954" max="8954" width="21.5703125" style="5" customWidth="1"/>
    <col min="8955" max="8955" width="9.85546875" style="5" customWidth="1"/>
    <col min="8956" max="8956" width="17.42578125" style="5" customWidth="1"/>
    <col min="8957" max="8958" width="21.140625" style="5" customWidth="1"/>
    <col min="8959" max="8959" width="11.85546875" style="5" customWidth="1"/>
    <col min="8960" max="8960" width="14.28515625" style="5" customWidth="1"/>
    <col min="8961" max="8961" width="45.28515625" style="5" customWidth="1"/>
    <col min="8962" max="8962" width="17.85546875" style="5" customWidth="1"/>
    <col min="8963" max="8963" width="27" style="5" customWidth="1"/>
    <col min="8964" max="8964" width="39.28515625" style="5" customWidth="1"/>
    <col min="8965" max="8965" width="34" style="5" customWidth="1"/>
    <col min="8966" max="8966" width="15" style="5" customWidth="1"/>
    <col min="8967" max="8967" width="11.140625" style="5" customWidth="1"/>
    <col min="8968" max="8995" width="12.140625" style="5" customWidth="1"/>
    <col min="8996" max="9144" width="13.140625" style="5"/>
    <col min="9145" max="9145" width="13" style="5" customWidth="1"/>
    <col min="9146" max="9146" width="16.28515625" style="5" customWidth="1"/>
    <col min="9147" max="9148" width="11.42578125" style="5" customWidth="1"/>
    <col min="9149" max="9149" width="5.28515625" style="5" customWidth="1"/>
    <col min="9150" max="9150" width="12.85546875" style="5" customWidth="1"/>
    <col min="9151" max="9151" width="11.85546875" style="5" customWidth="1"/>
    <col min="9152" max="9152" width="9" style="5" customWidth="1"/>
    <col min="9153" max="9153" width="19.85546875" style="5" customWidth="1"/>
    <col min="9154" max="9154" width="39.140625" style="5" customWidth="1"/>
    <col min="9155" max="9155" width="14.85546875" style="5" customWidth="1"/>
    <col min="9156" max="9156" width="25.5703125" style="5" customWidth="1"/>
    <col min="9157" max="9158" width="11.28515625" style="5" customWidth="1"/>
    <col min="9159" max="9159" width="14" style="5" customWidth="1"/>
    <col min="9160" max="9160" width="13.85546875" style="5" customWidth="1"/>
    <col min="9161" max="9161" width="16" style="5" customWidth="1"/>
    <col min="9162" max="9162" width="13.85546875" style="5" customWidth="1"/>
    <col min="9163" max="9164" width="13.140625" style="5" customWidth="1"/>
    <col min="9165" max="9165" width="17.7109375" style="5" customWidth="1"/>
    <col min="9166" max="9166" width="13.85546875" style="5" customWidth="1"/>
    <col min="9167" max="9167" width="27.140625" style="5" customWidth="1"/>
    <col min="9168" max="9168" width="12.85546875" style="5" customWidth="1"/>
    <col min="9169" max="9169" width="12.28515625" style="5" customWidth="1"/>
    <col min="9170" max="9170" width="15.5703125" style="5" customWidth="1"/>
    <col min="9171" max="9171" width="10.28515625" style="5" customWidth="1"/>
    <col min="9172" max="9172" width="13.7109375" style="5" customWidth="1"/>
    <col min="9173" max="9174" width="23.28515625" style="5" customWidth="1"/>
    <col min="9175" max="9175" width="12.7109375" style="5" customWidth="1"/>
    <col min="9176" max="9176" width="10.28515625" style="5" customWidth="1"/>
    <col min="9177" max="9177" width="13.42578125" style="5" customWidth="1"/>
    <col min="9178" max="9178" width="14.85546875" style="5" customWidth="1"/>
    <col min="9179" max="9179" width="33.85546875" style="5" bestFit="1" customWidth="1"/>
    <col min="9180" max="9180" width="11.28515625" style="5" customWidth="1"/>
    <col min="9181" max="9181" width="12.28515625" style="5" customWidth="1"/>
    <col min="9182" max="9182" width="12.140625" style="5" customWidth="1"/>
    <col min="9183" max="9183" width="11.7109375" style="5" customWidth="1"/>
    <col min="9184" max="9184" width="32.7109375" style="5" customWidth="1"/>
    <col min="9185" max="9185" width="21" style="5" customWidth="1"/>
    <col min="9186" max="9186" width="21.85546875" style="5" customWidth="1"/>
    <col min="9187" max="9187" width="22.85546875" style="5" customWidth="1"/>
    <col min="9188" max="9188" width="16.28515625" style="5" customWidth="1"/>
    <col min="9189" max="9189" width="20" style="5" customWidth="1"/>
    <col min="9190" max="9190" width="12" style="5" customWidth="1"/>
    <col min="9191" max="9191" width="18.42578125" style="5" customWidth="1"/>
    <col min="9192" max="9192" width="13.5703125" style="5" customWidth="1"/>
    <col min="9193" max="9193" width="16" style="5" customWidth="1"/>
    <col min="9194" max="9194" width="11.85546875" style="5" customWidth="1"/>
    <col min="9195" max="9195" width="17.5703125" style="5" customWidth="1"/>
    <col min="9196" max="9198" width="21" style="5" customWidth="1"/>
    <col min="9199" max="9199" width="11.140625" style="5" customWidth="1"/>
    <col min="9200" max="9200" width="10.28515625" style="5" customWidth="1"/>
    <col min="9201" max="9201" width="21" style="5" customWidth="1"/>
    <col min="9202" max="9202" width="27.7109375" style="5" customWidth="1"/>
    <col min="9203" max="9203" width="14.140625" style="5" customWidth="1"/>
    <col min="9204" max="9204" width="11.85546875" style="5" customWidth="1"/>
    <col min="9205" max="9207" width="13.85546875" style="5" customWidth="1"/>
    <col min="9208" max="9208" width="16.140625" style="5" customWidth="1"/>
    <col min="9209" max="9209" width="13.28515625" style="5" customWidth="1"/>
    <col min="9210" max="9210" width="21.5703125" style="5" customWidth="1"/>
    <col min="9211" max="9211" width="9.85546875" style="5" customWidth="1"/>
    <col min="9212" max="9212" width="17.42578125" style="5" customWidth="1"/>
    <col min="9213" max="9214" width="21.140625" style="5" customWidth="1"/>
    <col min="9215" max="9215" width="11.85546875" style="5" customWidth="1"/>
    <col min="9216" max="9216" width="14.28515625" style="5" customWidth="1"/>
    <col min="9217" max="9217" width="45.28515625" style="5" customWidth="1"/>
    <col min="9218" max="9218" width="17.85546875" style="5" customWidth="1"/>
    <col min="9219" max="9219" width="27" style="5" customWidth="1"/>
    <col min="9220" max="9220" width="39.28515625" style="5" customWidth="1"/>
    <col min="9221" max="9221" width="34" style="5" customWidth="1"/>
    <col min="9222" max="9222" width="15" style="5" customWidth="1"/>
    <col min="9223" max="9223" width="11.140625" style="5" customWidth="1"/>
    <col min="9224" max="9251" width="12.140625" style="5" customWidth="1"/>
    <col min="9252" max="9400" width="13.140625" style="5"/>
    <col min="9401" max="9401" width="13" style="5" customWidth="1"/>
    <col min="9402" max="9402" width="16.28515625" style="5" customWidth="1"/>
    <col min="9403" max="9404" width="11.42578125" style="5" customWidth="1"/>
    <col min="9405" max="9405" width="5.28515625" style="5" customWidth="1"/>
    <col min="9406" max="9406" width="12.85546875" style="5" customWidth="1"/>
    <col min="9407" max="9407" width="11.85546875" style="5" customWidth="1"/>
    <col min="9408" max="9408" width="9" style="5" customWidth="1"/>
    <col min="9409" max="9409" width="19.85546875" style="5" customWidth="1"/>
    <col min="9410" max="9410" width="39.140625" style="5" customWidth="1"/>
    <col min="9411" max="9411" width="14.85546875" style="5" customWidth="1"/>
    <col min="9412" max="9412" width="25.5703125" style="5" customWidth="1"/>
    <col min="9413" max="9414" width="11.28515625" style="5" customWidth="1"/>
    <col min="9415" max="9415" width="14" style="5" customWidth="1"/>
    <col min="9416" max="9416" width="13.85546875" style="5" customWidth="1"/>
    <col min="9417" max="9417" width="16" style="5" customWidth="1"/>
    <col min="9418" max="9418" width="13.85546875" style="5" customWidth="1"/>
    <col min="9419" max="9420" width="13.140625" style="5" customWidth="1"/>
    <col min="9421" max="9421" width="17.7109375" style="5" customWidth="1"/>
    <col min="9422" max="9422" width="13.85546875" style="5" customWidth="1"/>
    <col min="9423" max="9423" width="27.140625" style="5" customWidth="1"/>
    <col min="9424" max="9424" width="12.85546875" style="5" customWidth="1"/>
    <col min="9425" max="9425" width="12.28515625" style="5" customWidth="1"/>
    <col min="9426" max="9426" width="15.5703125" style="5" customWidth="1"/>
    <col min="9427" max="9427" width="10.28515625" style="5" customWidth="1"/>
    <col min="9428" max="9428" width="13.7109375" style="5" customWidth="1"/>
    <col min="9429" max="9430" width="23.28515625" style="5" customWidth="1"/>
    <col min="9431" max="9431" width="12.7109375" style="5" customWidth="1"/>
    <col min="9432" max="9432" width="10.28515625" style="5" customWidth="1"/>
    <col min="9433" max="9433" width="13.42578125" style="5" customWidth="1"/>
    <col min="9434" max="9434" width="14.85546875" style="5" customWidth="1"/>
    <col min="9435" max="9435" width="33.85546875" style="5" bestFit="1" customWidth="1"/>
    <col min="9436" max="9436" width="11.28515625" style="5" customWidth="1"/>
    <col min="9437" max="9437" width="12.28515625" style="5" customWidth="1"/>
    <col min="9438" max="9438" width="12.140625" style="5" customWidth="1"/>
    <col min="9439" max="9439" width="11.7109375" style="5" customWidth="1"/>
    <col min="9440" max="9440" width="32.7109375" style="5" customWidth="1"/>
    <col min="9441" max="9441" width="21" style="5" customWidth="1"/>
    <col min="9442" max="9442" width="21.85546875" style="5" customWidth="1"/>
    <col min="9443" max="9443" width="22.85546875" style="5" customWidth="1"/>
    <col min="9444" max="9444" width="16.28515625" style="5" customWidth="1"/>
    <col min="9445" max="9445" width="20" style="5" customWidth="1"/>
    <col min="9446" max="9446" width="12" style="5" customWidth="1"/>
    <col min="9447" max="9447" width="18.42578125" style="5" customWidth="1"/>
    <col min="9448" max="9448" width="13.5703125" style="5" customWidth="1"/>
    <col min="9449" max="9449" width="16" style="5" customWidth="1"/>
    <col min="9450" max="9450" width="11.85546875" style="5" customWidth="1"/>
    <col min="9451" max="9451" width="17.5703125" style="5" customWidth="1"/>
    <col min="9452" max="9454" width="21" style="5" customWidth="1"/>
    <col min="9455" max="9455" width="11.140625" style="5" customWidth="1"/>
    <col min="9456" max="9456" width="10.28515625" style="5" customWidth="1"/>
    <col min="9457" max="9457" width="21" style="5" customWidth="1"/>
    <col min="9458" max="9458" width="27.7109375" style="5" customWidth="1"/>
    <col min="9459" max="9459" width="14.140625" style="5" customWidth="1"/>
    <col min="9460" max="9460" width="11.85546875" style="5" customWidth="1"/>
    <col min="9461" max="9463" width="13.85546875" style="5" customWidth="1"/>
    <col min="9464" max="9464" width="16.140625" style="5" customWidth="1"/>
    <col min="9465" max="9465" width="13.28515625" style="5" customWidth="1"/>
    <col min="9466" max="9466" width="21.5703125" style="5" customWidth="1"/>
    <col min="9467" max="9467" width="9.85546875" style="5" customWidth="1"/>
    <col min="9468" max="9468" width="17.42578125" style="5" customWidth="1"/>
    <col min="9469" max="9470" width="21.140625" style="5" customWidth="1"/>
    <col min="9471" max="9471" width="11.85546875" style="5" customWidth="1"/>
    <col min="9472" max="9472" width="14.28515625" style="5" customWidth="1"/>
    <col min="9473" max="9473" width="45.28515625" style="5" customWidth="1"/>
    <col min="9474" max="9474" width="17.85546875" style="5" customWidth="1"/>
    <col min="9475" max="9475" width="27" style="5" customWidth="1"/>
    <col min="9476" max="9476" width="39.28515625" style="5" customWidth="1"/>
    <col min="9477" max="9477" width="34" style="5" customWidth="1"/>
    <col min="9478" max="9478" width="15" style="5" customWidth="1"/>
    <col min="9479" max="9479" width="11.140625" style="5" customWidth="1"/>
    <col min="9480" max="9507" width="12.140625" style="5" customWidth="1"/>
    <col min="9508" max="9656" width="13.140625" style="5"/>
    <col min="9657" max="9657" width="13" style="5" customWidth="1"/>
    <col min="9658" max="9658" width="16.28515625" style="5" customWidth="1"/>
    <col min="9659" max="9660" width="11.42578125" style="5" customWidth="1"/>
    <col min="9661" max="9661" width="5.28515625" style="5" customWidth="1"/>
    <col min="9662" max="9662" width="12.85546875" style="5" customWidth="1"/>
    <col min="9663" max="9663" width="11.85546875" style="5" customWidth="1"/>
    <col min="9664" max="9664" width="9" style="5" customWidth="1"/>
    <col min="9665" max="9665" width="19.85546875" style="5" customWidth="1"/>
    <col min="9666" max="9666" width="39.140625" style="5" customWidth="1"/>
    <col min="9667" max="9667" width="14.85546875" style="5" customWidth="1"/>
    <col min="9668" max="9668" width="25.5703125" style="5" customWidth="1"/>
    <col min="9669" max="9670" width="11.28515625" style="5" customWidth="1"/>
    <col min="9671" max="9671" width="14" style="5" customWidth="1"/>
    <col min="9672" max="9672" width="13.85546875" style="5" customWidth="1"/>
    <col min="9673" max="9673" width="16" style="5" customWidth="1"/>
    <col min="9674" max="9674" width="13.85546875" style="5" customWidth="1"/>
    <col min="9675" max="9676" width="13.140625" style="5" customWidth="1"/>
    <col min="9677" max="9677" width="17.7109375" style="5" customWidth="1"/>
    <col min="9678" max="9678" width="13.85546875" style="5" customWidth="1"/>
    <col min="9679" max="9679" width="27.140625" style="5" customWidth="1"/>
    <col min="9680" max="9680" width="12.85546875" style="5" customWidth="1"/>
    <col min="9681" max="9681" width="12.28515625" style="5" customWidth="1"/>
    <col min="9682" max="9682" width="15.5703125" style="5" customWidth="1"/>
    <col min="9683" max="9683" width="10.28515625" style="5" customWidth="1"/>
    <col min="9684" max="9684" width="13.7109375" style="5" customWidth="1"/>
    <col min="9685" max="9686" width="23.28515625" style="5" customWidth="1"/>
    <col min="9687" max="9687" width="12.7109375" style="5" customWidth="1"/>
    <col min="9688" max="9688" width="10.28515625" style="5" customWidth="1"/>
    <col min="9689" max="9689" width="13.42578125" style="5" customWidth="1"/>
    <col min="9690" max="9690" width="14.85546875" style="5" customWidth="1"/>
    <col min="9691" max="9691" width="33.85546875" style="5" bestFit="1" customWidth="1"/>
    <col min="9692" max="9692" width="11.28515625" style="5" customWidth="1"/>
    <col min="9693" max="9693" width="12.28515625" style="5" customWidth="1"/>
    <col min="9694" max="9694" width="12.140625" style="5" customWidth="1"/>
    <col min="9695" max="9695" width="11.7109375" style="5" customWidth="1"/>
    <col min="9696" max="9696" width="32.7109375" style="5" customWidth="1"/>
    <col min="9697" max="9697" width="21" style="5" customWidth="1"/>
    <col min="9698" max="9698" width="21.85546875" style="5" customWidth="1"/>
    <col min="9699" max="9699" width="22.85546875" style="5" customWidth="1"/>
    <col min="9700" max="9700" width="16.28515625" style="5" customWidth="1"/>
    <col min="9701" max="9701" width="20" style="5" customWidth="1"/>
    <col min="9702" max="9702" width="12" style="5" customWidth="1"/>
    <col min="9703" max="9703" width="18.42578125" style="5" customWidth="1"/>
    <col min="9704" max="9704" width="13.5703125" style="5" customWidth="1"/>
    <col min="9705" max="9705" width="16" style="5" customWidth="1"/>
    <col min="9706" max="9706" width="11.85546875" style="5" customWidth="1"/>
    <col min="9707" max="9707" width="17.5703125" style="5" customWidth="1"/>
    <col min="9708" max="9710" width="21" style="5" customWidth="1"/>
    <col min="9711" max="9711" width="11.140625" style="5" customWidth="1"/>
    <col min="9712" max="9712" width="10.28515625" style="5" customWidth="1"/>
    <col min="9713" max="9713" width="21" style="5" customWidth="1"/>
    <col min="9714" max="9714" width="27.7109375" style="5" customWidth="1"/>
    <col min="9715" max="9715" width="14.140625" style="5" customWidth="1"/>
    <col min="9716" max="9716" width="11.85546875" style="5" customWidth="1"/>
    <col min="9717" max="9719" width="13.85546875" style="5" customWidth="1"/>
    <col min="9720" max="9720" width="16.140625" style="5" customWidth="1"/>
    <col min="9721" max="9721" width="13.28515625" style="5" customWidth="1"/>
    <col min="9722" max="9722" width="21.5703125" style="5" customWidth="1"/>
    <col min="9723" max="9723" width="9.85546875" style="5" customWidth="1"/>
    <col min="9724" max="9724" width="17.42578125" style="5" customWidth="1"/>
    <col min="9725" max="9726" width="21.140625" style="5" customWidth="1"/>
    <col min="9727" max="9727" width="11.85546875" style="5" customWidth="1"/>
    <col min="9728" max="9728" width="14.28515625" style="5" customWidth="1"/>
    <col min="9729" max="9729" width="45.28515625" style="5" customWidth="1"/>
    <col min="9730" max="9730" width="17.85546875" style="5" customWidth="1"/>
    <col min="9731" max="9731" width="27" style="5" customWidth="1"/>
    <col min="9732" max="9732" width="39.28515625" style="5" customWidth="1"/>
    <col min="9733" max="9733" width="34" style="5" customWidth="1"/>
    <col min="9734" max="9734" width="15" style="5" customWidth="1"/>
    <col min="9735" max="9735" width="11.140625" style="5" customWidth="1"/>
    <col min="9736" max="9763" width="12.140625" style="5" customWidth="1"/>
    <col min="9764" max="9912" width="13.140625" style="5"/>
    <col min="9913" max="9913" width="13" style="5" customWidth="1"/>
    <col min="9914" max="9914" width="16.28515625" style="5" customWidth="1"/>
    <col min="9915" max="9916" width="11.42578125" style="5" customWidth="1"/>
    <col min="9917" max="9917" width="5.28515625" style="5" customWidth="1"/>
    <col min="9918" max="9918" width="12.85546875" style="5" customWidth="1"/>
    <col min="9919" max="9919" width="11.85546875" style="5" customWidth="1"/>
    <col min="9920" max="9920" width="9" style="5" customWidth="1"/>
    <col min="9921" max="9921" width="19.85546875" style="5" customWidth="1"/>
    <col min="9922" max="9922" width="39.140625" style="5" customWidth="1"/>
    <col min="9923" max="9923" width="14.85546875" style="5" customWidth="1"/>
    <col min="9924" max="9924" width="25.5703125" style="5" customWidth="1"/>
    <col min="9925" max="9926" width="11.28515625" style="5" customWidth="1"/>
    <col min="9927" max="9927" width="14" style="5" customWidth="1"/>
    <col min="9928" max="9928" width="13.85546875" style="5" customWidth="1"/>
    <col min="9929" max="9929" width="16" style="5" customWidth="1"/>
    <col min="9930" max="9930" width="13.85546875" style="5" customWidth="1"/>
    <col min="9931" max="9932" width="13.140625" style="5" customWidth="1"/>
    <col min="9933" max="9933" width="17.7109375" style="5" customWidth="1"/>
    <col min="9934" max="9934" width="13.85546875" style="5" customWidth="1"/>
    <col min="9935" max="9935" width="27.140625" style="5" customWidth="1"/>
    <col min="9936" max="9936" width="12.85546875" style="5" customWidth="1"/>
    <col min="9937" max="9937" width="12.28515625" style="5" customWidth="1"/>
    <col min="9938" max="9938" width="15.5703125" style="5" customWidth="1"/>
    <col min="9939" max="9939" width="10.28515625" style="5" customWidth="1"/>
    <col min="9940" max="9940" width="13.7109375" style="5" customWidth="1"/>
    <col min="9941" max="9942" width="23.28515625" style="5" customWidth="1"/>
    <col min="9943" max="9943" width="12.7109375" style="5" customWidth="1"/>
    <col min="9944" max="9944" width="10.28515625" style="5" customWidth="1"/>
    <col min="9945" max="9945" width="13.42578125" style="5" customWidth="1"/>
    <col min="9946" max="9946" width="14.85546875" style="5" customWidth="1"/>
    <col min="9947" max="9947" width="33.85546875" style="5" bestFit="1" customWidth="1"/>
    <col min="9948" max="9948" width="11.28515625" style="5" customWidth="1"/>
    <col min="9949" max="9949" width="12.28515625" style="5" customWidth="1"/>
    <col min="9950" max="9950" width="12.140625" style="5" customWidth="1"/>
    <col min="9951" max="9951" width="11.7109375" style="5" customWidth="1"/>
    <col min="9952" max="9952" width="32.7109375" style="5" customWidth="1"/>
    <col min="9953" max="9953" width="21" style="5" customWidth="1"/>
    <col min="9954" max="9954" width="21.85546875" style="5" customWidth="1"/>
    <col min="9955" max="9955" width="22.85546875" style="5" customWidth="1"/>
    <col min="9956" max="9956" width="16.28515625" style="5" customWidth="1"/>
    <col min="9957" max="9957" width="20" style="5" customWidth="1"/>
    <col min="9958" max="9958" width="12" style="5" customWidth="1"/>
    <col min="9959" max="9959" width="18.42578125" style="5" customWidth="1"/>
    <col min="9960" max="9960" width="13.5703125" style="5" customWidth="1"/>
    <col min="9961" max="9961" width="16" style="5" customWidth="1"/>
    <col min="9962" max="9962" width="11.85546875" style="5" customWidth="1"/>
    <col min="9963" max="9963" width="17.5703125" style="5" customWidth="1"/>
    <col min="9964" max="9966" width="21" style="5" customWidth="1"/>
    <col min="9967" max="9967" width="11.140625" style="5" customWidth="1"/>
    <col min="9968" max="9968" width="10.28515625" style="5" customWidth="1"/>
    <col min="9969" max="9969" width="21" style="5" customWidth="1"/>
    <col min="9970" max="9970" width="27.7109375" style="5" customWidth="1"/>
    <col min="9971" max="9971" width="14.140625" style="5" customWidth="1"/>
    <col min="9972" max="9972" width="11.85546875" style="5" customWidth="1"/>
    <col min="9973" max="9975" width="13.85546875" style="5" customWidth="1"/>
    <col min="9976" max="9976" width="16.140625" style="5" customWidth="1"/>
    <col min="9977" max="9977" width="13.28515625" style="5" customWidth="1"/>
    <col min="9978" max="9978" width="21.5703125" style="5" customWidth="1"/>
    <col min="9979" max="9979" width="9.85546875" style="5" customWidth="1"/>
    <col min="9980" max="9980" width="17.42578125" style="5" customWidth="1"/>
    <col min="9981" max="9982" width="21.140625" style="5" customWidth="1"/>
    <col min="9983" max="9983" width="11.85546875" style="5" customWidth="1"/>
    <col min="9984" max="9984" width="14.28515625" style="5" customWidth="1"/>
    <col min="9985" max="9985" width="45.28515625" style="5" customWidth="1"/>
    <col min="9986" max="9986" width="17.85546875" style="5" customWidth="1"/>
    <col min="9987" max="9987" width="27" style="5" customWidth="1"/>
    <col min="9988" max="9988" width="39.28515625" style="5" customWidth="1"/>
    <col min="9989" max="9989" width="34" style="5" customWidth="1"/>
    <col min="9990" max="9990" width="15" style="5" customWidth="1"/>
    <col min="9991" max="9991" width="11.140625" style="5" customWidth="1"/>
    <col min="9992" max="10019" width="12.140625" style="5" customWidth="1"/>
    <col min="10020" max="10168" width="13.140625" style="5"/>
    <col min="10169" max="10169" width="13" style="5" customWidth="1"/>
    <col min="10170" max="10170" width="16.28515625" style="5" customWidth="1"/>
    <col min="10171" max="10172" width="11.42578125" style="5" customWidth="1"/>
    <col min="10173" max="10173" width="5.28515625" style="5" customWidth="1"/>
    <col min="10174" max="10174" width="12.85546875" style="5" customWidth="1"/>
    <col min="10175" max="10175" width="11.85546875" style="5" customWidth="1"/>
    <col min="10176" max="10176" width="9" style="5" customWidth="1"/>
    <col min="10177" max="10177" width="19.85546875" style="5" customWidth="1"/>
    <col min="10178" max="10178" width="39.140625" style="5" customWidth="1"/>
    <col min="10179" max="10179" width="14.85546875" style="5" customWidth="1"/>
    <col min="10180" max="10180" width="25.5703125" style="5" customWidth="1"/>
    <col min="10181" max="10182" width="11.28515625" style="5" customWidth="1"/>
    <col min="10183" max="10183" width="14" style="5" customWidth="1"/>
    <col min="10184" max="10184" width="13.85546875" style="5" customWidth="1"/>
    <col min="10185" max="10185" width="16" style="5" customWidth="1"/>
    <col min="10186" max="10186" width="13.85546875" style="5" customWidth="1"/>
    <col min="10187" max="10188" width="13.140625" style="5" customWidth="1"/>
    <col min="10189" max="10189" width="17.7109375" style="5" customWidth="1"/>
    <col min="10190" max="10190" width="13.85546875" style="5" customWidth="1"/>
    <col min="10191" max="10191" width="27.140625" style="5" customWidth="1"/>
    <col min="10192" max="10192" width="12.85546875" style="5" customWidth="1"/>
    <col min="10193" max="10193" width="12.28515625" style="5" customWidth="1"/>
    <col min="10194" max="10194" width="15.5703125" style="5" customWidth="1"/>
    <col min="10195" max="10195" width="10.28515625" style="5" customWidth="1"/>
    <col min="10196" max="10196" width="13.7109375" style="5" customWidth="1"/>
    <col min="10197" max="10198" width="23.28515625" style="5" customWidth="1"/>
    <col min="10199" max="10199" width="12.7109375" style="5" customWidth="1"/>
    <col min="10200" max="10200" width="10.28515625" style="5" customWidth="1"/>
    <col min="10201" max="10201" width="13.42578125" style="5" customWidth="1"/>
    <col min="10202" max="10202" width="14.85546875" style="5" customWidth="1"/>
    <col min="10203" max="10203" width="33.85546875" style="5" bestFit="1" customWidth="1"/>
    <col min="10204" max="10204" width="11.28515625" style="5" customWidth="1"/>
    <col min="10205" max="10205" width="12.28515625" style="5" customWidth="1"/>
    <col min="10206" max="10206" width="12.140625" style="5" customWidth="1"/>
    <col min="10207" max="10207" width="11.7109375" style="5" customWidth="1"/>
    <col min="10208" max="10208" width="32.7109375" style="5" customWidth="1"/>
    <col min="10209" max="10209" width="21" style="5" customWidth="1"/>
    <col min="10210" max="10210" width="21.85546875" style="5" customWidth="1"/>
    <col min="10211" max="10211" width="22.85546875" style="5" customWidth="1"/>
    <col min="10212" max="10212" width="16.28515625" style="5" customWidth="1"/>
    <col min="10213" max="10213" width="20" style="5" customWidth="1"/>
    <col min="10214" max="10214" width="12" style="5" customWidth="1"/>
    <col min="10215" max="10215" width="18.42578125" style="5" customWidth="1"/>
    <col min="10216" max="10216" width="13.5703125" style="5" customWidth="1"/>
    <col min="10217" max="10217" width="16" style="5" customWidth="1"/>
    <col min="10218" max="10218" width="11.85546875" style="5" customWidth="1"/>
    <col min="10219" max="10219" width="17.5703125" style="5" customWidth="1"/>
    <col min="10220" max="10222" width="21" style="5" customWidth="1"/>
    <col min="10223" max="10223" width="11.140625" style="5" customWidth="1"/>
    <col min="10224" max="10224" width="10.28515625" style="5" customWidth="1"/>
    <col min="10225" max="10225" width="21" style="5" customWidth="1"/>
    <col min="10226" max="10226" width="27.7109375" style="5" customWidth="1"/>
    <col min="10227" max="10227" width="14.140625" style="5" customWidth="1"/>
    <col min="10228" max="10228" width="11.85546875" style="5" customWidth="1"/>
    <col min="10229" max="10231" width="13.85546875" style="5" customWidth="1"/>
    <col min="10232" max="10232" width="16.140625" style="5" customWidth="1"/>
    <col min="10233" max="10233" width="13.28515625" style="5" customWidth="1"/>
    <col min="10234" max="10234" width="21.5703125" style="5" customWidth="1"/>
    <col min="10235" max="10235" width="9.85546875" style="5" customWidth="1"/>
    <col min="10236" max="10236" width="17.42578125" style="5" customWidth="1"/>
    <col min="10237" max="10238" width="21.140625" style="5" customWidth="1"/>
    <col min="10239" max="10239" width="11.85546875" style="5" customWidth="1"/>
    <col min="10240" max="10240" width="14.28515625" style="5" customWidth="1"/>
    <col min="10241" max="10241" width="45.28515625" style="5" customWidth="1"/>
    <col min="10242" max="10242" width="17.85546875" style="5" customWidth="1"/>
    <col min="10243" max="10243" width="27" style="5" customWidth="1"/>
    <col min="10244" max="10244" width="39.28515625" style="5" customWidth="1"/>
    <col min="10245" max="10245" width="34" style="5" customWidth="1"/>
    <col min="10246" max="10246" width="15" style="5" customWidth="1"/>
    <col min="10247" max="10247" width="11.140625" style="5" customWidth="1"/>
    <col min="10248" max="10275" width="12.140625" style="5" customWidth="1"/>
    <col min="10276" max="10424" width="13.140625" style="5"/>
    <col min="10425" max="10425" width="13" style="5" customWidth="1"/>
    <col min="10426" max="10426" width="16.28515625" style="5" customWidth="1"/>
    <col min="10427" max="10428" width="11.42578125" style="5" customWidth="1"/>
    <col min="10429" max="10429" width="5.28515625" style="5" customWidth="1"/>
    <col min="10430" max="10430" width="12.85546875" style="5" customWidth="1"/>
    <col min="10431" max="10431" width="11.85546875" style="5" customWidth="1"/>
    <col min="10432" max="10432" width="9" style="5" customWidth="1"/>
    <col min="10433" max="10433" width="19.85546875" style="5" customWidth="1"/>
    <col min="10434" max="10434" width="39.140625" style="5" customWidth="1"/>
    <col min="10435" max="10435" width="14.85546875" style="5" customWidth="1"/>
    <col min="10436" max="10436" width="25.5703125" style="5" customWidth="1"/>
    <col min="10437" max="10438" width="11.28515625" style="5" customWidth="1"/>
    <col min="10439" max="10439" width="14" style="5" customWidth="1"/>
    <col min="10440" max="10440" width="13.85546875" style="5" customWidth="1"/>
    <col min="10441" max="10441" width="16" style="5" customWidth="1"/>
    <col min="10442" max="10442" width="13.85546875" style="5" customWidth="1"/>
    <col min="10443" max="10444" width="13.140625" style="5" customWidth="1"/>
    <col min="10445" max="10445" width="17.7109375" style="5" customWidth="1"/>
    <col min="10446" max="10446" width="13.85546875" style="5" customWidth="1"/>
    <col min="10447" max="10447" width="27.140625" style="5" customWidth="1"/>
    <col min="10448" max="10448" width="12.85546875" style="5" customWidth="1"/>
    <col min="10449" max="10449" width="12.28515625" style="5" customWidth="1"/>
    <col min="10450" max="10450" width="15.5703125" style="5" customWidth="1"/>
    <col min="10451" max="10451" width="10.28515625" style="5" customWidth="1"/>
    <col min="10452" max="10452" width="13.7109375" style="5" customWidth="1"/>
    <col min="10453" max="10454" width="23.28515625" style="5" customWidth="1"/>
    <col min="10455" max="10455" width="12.7109375" style="5" customWidth="1"/>
    <col min="10456" max="10456" width="10.28515625" style="5" customWidth="1"/>
    <col min="10457" max="10457" width="13.42578125" style="5" customWidth="1"/>
    <col min="10458" max="10458" width="14.85546875" style="5" customWidth="1"/>
    <col min="10459" max="10459" width="33.85546875" style="5" bestFit="1" customWidth="1"/>
    <col min="10460" max="10460" width="11.28515625" style="5" customWidth="1"/>
    <col min="10461" max="10461" width="12.28515625" style="5" customWidth="1"/>
    <col min="10462" max="10462" width="12.140625" style="5" customWidth="1"/>
    <col min="10463" max="10463" width="11.7109375" style="5" customWidth="1"/>
    <col min="10464" max="10464" width="32.7109375" style="5" customWidth="1"/>
    <col min="10465" max="10465" width="21" style="5" customWidth="1"/>
    <col min="10466" max="10466" width="21.85546875" style="5" customWidth="1"/>
    <col min="10467" max="10467" width="22.85546875" style="5" customWidth="1"/>
    <col min="10468" max="10468" width="16.28515625" style="5" customWidth="1"/>
    <col min="10469" max="10469" width="20" style="5" customWidth="1"/>
    <col min="10470" max="10470" width="12" style="5" customWidth="1"/>
    <col min="10471" max="10471" width="18.42578125" style="5" customWidth="1"/>
    <col min="10472" max="10472" width="13.5703125" style="5" customWidth="1"/>
    <col min="10473" max="10473" width="16" style="5" customWidth="1"/>
    <col min="10474" max="10474" width="11.85546875" style="5" customWidth="1"/>
    <col min="10475" max="10475" width="17.5703125" style="5" customWidth="1"/>
    <col min="10476" max="10478" width="21" style="5" customWidth="1"/>
    <col min="10479" max="10479" width="11.140625" style="5" customWidth="1"/>
    <col min="10480" max="10480" width="10.28515625" style="5" customWidth="1"/>
    <col min="10481" max="10481" width="21" style="5" customWidth="1"/>
    <col min="10482" max="10482" width="27.7109375" style="5" customWidth="1"/>
    <col min="10483" max="10483" width="14.140625" style="5" customWidth="1"/>
    <col min="10484" max="10484" width="11.85546875" style="5" customWidth="1"/>
    <col min="10485" max="10487" width="13.85546875" style="5" customWidth="1"/>
    <col min="10488" max="10488" width="16.140625" style="5" customWidth="1"/>
    <col min="10489" max="10489" width="13.28515625" style="5" customWidth="1"/>
    <col min="10490" max="10490" width="21.5703125" style="5" customWidth="1"/>
    <col min="10491" max="10491" width="9.85546875" style="5" customWidth="1"/>
    <col min="10492" max="10492" width="17.42578125" style="5" customWidth="1"/>
    <col min="10493" max="10494" width="21.140625" style="5" customWidth="1"/>
    <col min="10495" max="10495" width="11.85546875" style="5" customWidth="1"/>
    <col min="10496" max="10496" width="14.28515625" style="5" customWidth="1"/>
    <col min="10497" max="10497" width="45.28515625" style="5" customWidth="1"/>
    <col min="10498" max="10498" width="17.85546875" style="5" customWidth="1"/>
    <col min="10499" max="10499" width="27" style="5" customWidth="1"/>
    <col min="10500" max="10500" width="39.28515625" style="5" customWidth="1"/>
    <col min="10501" max="10501" width="34" style="5" customWidth="1"/>
    <col min="10502" max="10502" width="15" style="5" customWidth="1"/>
    <col min="10503" max="10503" width="11.140625" style="5" customWidth="1"/>
    <col min="10504" max="10531" width="12.140625" style="5" customWidth="1"/>
    <col min="10532" max="10680" width="13.140625" style="5"/>
    <col min="10681" max="10681" width="13" style="5" customWidth="1"/>
    <col min="10682" max="10682" width="16.28515625" style="5" customWidth="1"/>
    <col min="10683" max="10684" width="11.42578125" style="5" customWidth="1"/>
    <col min="10685" max="10685" width="5.28515625" style="5" customWidth="1"/>
    <col min="10686" max="10686" width="12.85546875" style="5" customWidth="1"/>
    <col min="10687" max="10687" width="11.85546875" style="5" customWidth="1"/>
    <col min="10688" max="10688" width="9" style="5" customWidth="1"/>
    <col min="10689" max="10689" width="19.85546875" style="5" customWidth="1"/>
    <col min="10690" max="10690" width="39.140625" style="5" customWidth="1"/>
    <col min="10691" max="10691" width="14.85546875" style="5" customWidth="1"/>
    <col min="10692" max="10692" width="25.5703125" style="5" customWidth="1"/>
    <col min="10693" max="10694" width="11.28515625" style="5" customWidth="1"/>
    <col min="10695" max="10695" width="14" style="5" customWidth="1"/>
    <col min="10696" max="10696" width="13.85546875" style="5" customWidth="1"/>
    <col min="10697" max="10697" width="16" style="5" customWidth="1"/>
    <col min="10698" max="10698" width="13.85546875" style="5" customWidth="1"/>
    <col min="10699" max="10700" width="13.140625" style="5" customWidth="1"/>
    <col min="10701" max="10701" width="17.7109375" style="5" customWidth="1"/>
    <col min="10702" max="10702" width="13.85546875" style="5" customWidth="1"/>
    <col min="10703" max="10703" width="27.140625" style="5" customWidth="1"/>
    <col min="10704" max="10704" width="12.85546875" style="5" customWidth="1"/>
    <col min="10705" max="10705" width="12.28515625" style="5" customWidth="1"/>
    <col min="10706" max="10706" width="15.5703125" style="5" customWidth="1"/>
    <col min="10707" max="10707" width="10.28515625" style="5" customWidth="1"/>
    <col min="10708" max="10708" width="13.7109375" style="5" customWidth="1"/>
    <col min="10709" max="10710" width="23.28515625" style="5" customWidth="1"/>
    <col min="10711" max="10711" width="12.7109375" style="5" customWidth="1"/>
    <col min="10712" max="10712" width="10.28515625" style="5" customWidth="1"/>
    <col min="10713" max="10713" width="13.42578125" style="5" customWidth="1"/>
    <col min="10714" max="10714" width="14.85546875" style="5" customWidth="1"/>
    <col min="10715" max="10715" width="33.85546875" style="5" bestFit="1" customWidth="1"/>
    <col min="10716" max="10716" width="11.28515625" style="5" customWidth="1"/>
    <col min="10717" max="10717" width="12.28515625" style="5" customWidth="1"/>
    <col min="10718" max="10718" width="12.140625" style="5" customWidth="1"/>
    <col min="10719" max="10719" width="11.7109375" style="5" customWidth="1"/>
    <col min="10720" max="10720" width="32.7109375" style="5" customWidth="1"/>
    <col min="10721" max="10721" width="21" style="5" customWidth="1"/>
    <col min="10722" max="10722" width="21.85546875" style="5" customWidth="1"/>
    <col min="10723" max="10723" width="22.85546875" style="5" customWidth="1"/>
    <col min="10724" max="10724" width="16.28515625" style="5" customWidth="1"/>
    <col min="10725" max="10725" width="20" style="5" customWidth="1"/>
    <col min="10726" max="10726" width="12" style="5" customWidth="1"/>
    <col min="10727" max="10727" width="18.42578125" style="5" customWidth="1"/>
    <col min="10728" max="10728" width="13.5703125" style="5" customWidth="1"/>
    <col min="10729" max="10729" width="16" style="5" customWidth="1"/>
    <col min="10730" max="10730" width="11.85546875" style="5" customWidth="1"/>
    <col min="10731" max="10731" width="17.5703125" style="5" customWidth="1"/>
    <col min="10732" max="10734" width="21" style="5" customWidth="1"/>
    <col min="10735" max="10735" width="11.140625" style="5" customWidth="1"/>
    <col min="10736" max="10736" width="10.28515625" style="5" customWidth="1"/>
    <col min="10737" max="10737" width="21" style="5" customWidth="1"/>
    <col min="10738" max="10738" width="27.7109375" style="5" customWidth="1"/>
    <col min="10739" max="10739" width="14.140625" style="5" customWidth="1"/>
    <col min="10740" max="10740" width="11.85546875" style="5" customWidth="1"/>
    <col min="10741" max="10743" width="13.85546875" style="5" customWidth="1"/>
    <col min="10744" max="10744" width="16.140625" style="5" customWidth="1"/>
    <col min="10745" max="10745" width="13.28515625" style="5" customWidth="1"/>
    <col min="10746" max="10746" width="21.5703125" style="5" customWidth="1"/>
    <col min="10747" max="10747" width="9.85546875" style="5" customWidth="1"/>
    <col min="10748" max="10748" width="17.42578125" style="5" customWidth="1"/>
    <col min="10749" max="10750" width="21.140625" style="5" customWidth="1"/>
    <col min="10751" max="10751" width="11.85546875" style="5" customWidth="1"/>
    <col min="10752" max="10752" width="14.28515625" style="5" customWidth="1"/>
    <col min="10753" max="10753" width="45.28515625" style="5" customWidth="1"/>
    <col min="10754" max="10754" width="17.85546875" style="5" customWidth="1"/>
    <col min="10755" max="10755" width="27" style="5" customWidth="1"/>
    <col min="10756" max="10756" width="39.28515625" style="5" customWidth="1"/>
    <col min="10757" max="10757" width="34" style="5" customWidth="1"/>
    <col min="10758" max="10758" width="15" style="5" customWidth="1"/>
    <col min="10759" max="10759" width="11.140625" style="5" customWidth="1"/>
    <col min="10760" max="10787" width="12.140625" style="5" customWidth="1"/>
    <col min="10788" max="10936" width="13.140625" style="5"/>
    <col min="10937" max="10937" width="13" style="5" customWidth="1"/>
    <col min="10938" max="10938" width="16.28515625" style="5" customWidth="1"/>
    <col min="10939" max="10940" width="11.42578125" style="5" customWidth="1"/>
    <col min="10941" max="10941" width="5.28515625" style="5" customWidth="1"/>
    <col min="10942" max="10942" width="12.85546875" style="5" customWidth="1"/>
    <col min="10943" max="10943" width="11.85546875" style="5" customWidth="1"/>
    <col min="10944" max="10944" width="9" style="5" customWidth="1"/>
    <col min="10945" max="10945" width="19.85546875" style="5" customWidth="1"/>
    <col min="10946" max="10946" width="39.140625" style="5" customWidth="1"/>
    <col min="10947" max="10947" width="14.85546875" style="5" customWidth="1"/>
    <col min="10948" max="10948" width="25.5703125" style="5" customWidth="1"/>
    <col min="10949" max="10950" width="11.28515625" style="5" customWidth="1"/>
    <col min="10951" max="10951" width="14" style="5" customWidth="1"/>
    <col min="10952" max="10952" width="13.85546875" style="5" customWidth="1"/>
    <col min="10953" max="10953" width="16" style="5" customWidth="1"/>
    <col min="10954" max="10954" width="13.85546875" style="5" customWidth="1"/>
    <col min="10955" max="10956" width="13.140625" style="5" customWidth="1"/>
    <col min="10957" max="10957" width="17.7109375" style="5" customWidth="1"/>
    <col min="10958" max="10958" width="13.85546875" style="5" customWidth="1"/>
    <col min="10959" max="10959" width="27.140625" style="5" customWidth="1"/>
    <col min="10960" max="10960" width="12.85546875" style="5" customWidth="1"/>
    <col min="10961" max="10961" width="12.28515625" style="5" customWidth="1"/>
    <col min="10962" max="10962" width="15.5703125" style="5" customWidth="1"/>
    <col min="10963" max="10963" width="10.28515625" style="5" customWidth="1"/>
    <col min="10964" max="10964" width="13.7109375" style="5" customWidth="1"/>
    <col min="10965" max="10966" width="23.28515625" style="5" customWidth="1"/>
    <col min="10967" max="10967" width="12.7109375" style="5" customWidth="1"/>
    <col min="10968" max="10968" width="10.28515625" style="5" customWidth="1"/>
    <col min="10969" max="10969" width="13.42578125" style="5" customWidth="1"/>
    <col min="10970" max="10970" width="14.85546875" style="5" customWidth="1"/>
    <col min="10971" max="10971" width="33.85546875" style="5" bestFit="1" customWidth="1"/>
    <col min="10972" max="10972" width="11.28515625" style="5" customWidth="1"/>
    <col min="10973" max="10973" width="12.28515625" style="5" customWidth="1"/>
    <col min="10974" max="10974" width="12.140625" style="5" customWidth="1"/>
    <col min="10975" max="10975" width="11.7109375" style="5" customWidth="1"/>
    <col min="10976" max="10976" width="32.7109375" style="5" customWidth="1"/>
    <col min="10977" max="10977" width="21" style="5" customWidth="1"/>
    <col min="10978" max="10978" width="21.85546875" style="5" customWidth="1"/>
    <col min="10979" max="10979" width="22.85546875" style="5" customWidth="1"/>
    <col min="10980" max="10980" width="16.28515625" style="5" customWidth="1"/>
    <col min="10981" max="10981" width="20" style="5" customWidth="1"/>
    <col min="10982" max="10982" width="12" style="5" customWidth="1"/>
    <col min="10983" max="10983" width="18.42578125" style="5" customWidth="1"/>
    <col min="10984" max="10984" width="13.5703125" style="5" customWidth="1"/>
    <col min="10985" max="10985" width="16" style="5" customWidth="1"/>
    <col min="10986" max="10986" width="11.85546875" style="5" customWidth="1"/>
    <col min="10987" max="10987" width="17.5703125" style="5" customWidth="1"/>
    <col min="10988" max="10990" width="21" style="5" customWidth="1"/>
    <col min="10991" max="10991" width="11.140625" style="5" customWidth="1"/>
    <col min="10992" max="10992" width="10.28515625" style="5" customWidth="1"/>
    <col min="10993" max="10993" width="21" style="5" customWidth="1"/>
    <col min="10994" max="10994" width="27.7109375" style="5" customWidth="1"/>
    <col min="10995" max="10995" width="14.140625" style="5" customWidth="1"/>
    <col min="10996" max="10996" width="11.85546875" style="5" customWidth="1"/>
    <col min="10997" max="10999" width="13.85546875" style="5" customWidth="1"/>
    <col min="11000" max="11000" width="16.140625" style="5" customWidth="1"/>
    <col min="11001" max="11001" width="13.28515625" style="5" customWidth="1"/>
    <col min="11002" max="11002" width="21.5703125" style="5" customWidth="1"/>
    <col min="11003" max="11003" width="9.85546875" style="5" customWidth="1"/>
    <col min="11004" max="11004" width="17.42578125" style="5" customWidth="1"/>
    <col min="11005" max="11006" width="21.140625" style="5" customWidth="1"/>
    <col min="11007" max="11007" width="11.85546875" style="5" customWidth="1"/>
    <col min="11008" max="11008" width="14.28515625" style="5" customWidth="1"/>
    <col min="11009" max="11009" width="45.28515625" style="5" customWidth="1"/>
    <col min="11010" max="11010" width="17.85546875" style="5" customWidth="1"/>
    <col min="11011" max="11011" width="27" style="5" customWidth="1"/>
    <col min="11012" max="11012" width="39.28515625" style="5" customWidth="1"/>
    <col min="11013" max="11013" width="34" style="5" customWidth="1"/>
    <col min="11014" max="11014" width="15" style="5" customWidth="1"/>
    <col min="11015" max="11015" width="11.140625" style="5" customWidth="1"/>
    <col min="11016" max="11043" width="12.140625" style="5" customWidth="1"/>
    <col min="11044" max="11192" width="13.140625" style="5"/>
    <col min="11193" max="11193" width="13" style="5" customWidth="1"/>
    <col min="11194" max="11194" width="16.28515625" style="5" customWidth="1"/>
    <col min="11195" max="11196" width="11.42578125" style="5" customWidth="1"/>
    <col min="11197" max="11197" width="5.28515625" style="5" customWidth="1"/>
    <col min="11198" max="11198" width="12.85546875" style="5" customWidth="1"/>
    <col min="11199" max="11199" width="11.85546875" style="5" customWidth="1"/>
    <col min="11200" max="11200" width="9" style="5" customWidth="1"/>
    <col min="11201" max="11201" width="19.85546875" style="5" customWidth="1"/>
    <col min="11202" max="11202" width="39.140625" style="5" customWidth="1"/>
    <col min="11203" max="11203" width="14.85546875" style="5" customWidth="1"/>
    <col min="11204" max="11204" width="25.5703125" style="5" customWidth="1"/>
    <col min="11205" max="11206" width="11.28515625" style="5" customWidth="1"/>
    <col min="11207" max="11207" width="14" style="5" customWidth="1"/>
    <col min="11208" max="11208" width="13.85546875" style="5" customWidth="1"/>
    <col min="11209" max="11209" width="16" style="5" customWidth="1"/>
    <col min="11210" max="11210" width="13.85546875" style="5" customWidth="1"/>
    <col min="11211" max="11212" width="13.140625" style="5" customWidth="1"/>
    <col min="11213" max="11213" width="17.7109375" style="5" customWidth="1"/>
    <col min="11214" max="11214" width="13.85546875" style="5" customWidth="1"/>
    <col min="11215" max="11215" width="27.140625" style="5" customWidth="1"/>
    <col min="11216" max="11216" width="12.85546875" style="5" customWidth="1"/>
    <col min="11217" max="11217" width="12.28515625" style="5" customWidth="1"/>
    <col min="11218" max="11218" width="15.5703125" style="5" customWidth="1"/>
    <col min="11219" max="11219" width="10.28515625" style="5" customWidth="1"/>
    <col min="11220" max="11220" width="13.7109375" style="5" customWidth="1"/>
    <col min="11221" max="11222" width="23.28515625" style="5" customWidth="1"/>
    <col min="11223" max="11223" width="12.7109375" style="5" customWidth="1"/>
    <col min="11224" max="11224" width="10.28515625" style="5" customWidth="1"/>
    <col min="11225" max="11225" width="13.42578125" style="5" customWidth="1"/>
    <col min="11226" max="11226" width="14.85546875" style="5" customWidth="1"/>
    <col min="11227" max="11227" width="33.85546875" style="5" bestFit="1" customWidth="1"/>
    <col min="11228" max="11228" width="11.28515625" style="5" customWidth="1"/>
    <col min="11229" max="11229" width="12.28515625" style="5" customWidth="1"/>
    <col min="11230" max="11230" width="12.140625" style="5" customWidth="1"/>
    <col min="11231" max="11231" width="11.7109375" style="5" customWidth="1"/>
    <col min="11232" max="11232" width="32.7109375" style="5" customWidth="1"/>
    <col min="11233" max="11233" width="21" style="5" customWidth="1"/>
    <col min="11234" max="11234" width="21.85546875" style="5" customWidth="1"/>
    <col min="11235" max="11235" width="22.85546875" style="5" customWidth="1"/>
    <col min="11236" max="11236" width="16.28515625" style="5" customWidth="1"/>
    <col min="11237" max="11237" width="20" style="5" customWidth="1"/>
    <col min="11238" max="11238" width="12" style="5" customWidth="1"/>
    <col min="11239" max="11239" width="18.42578125" style="5" customWidth="1"/>
    <col min="11240" max="11240" width="13.5703125" style="5" customWidth="1"/>
    <col min="11241" max="11241" width="16" style="5" customWidth="1"/>
    <col min="11242" max="11242" width="11.85546875" style="5" customWidth="1"/>
    <col min="11243" max="11243" width="17.5703125" style="5" customWidth="1"/>
    <col min="11244" max="11246" width="21" style="5" customWidth="1"/>
    <col min="11247" max="11247" width="11.140625" style="5" customWidth="1"/>
    <col min="11248" max="11248" width="10.28515625" style="5" customWidth="1"/>
    <col min="11249" max="11249" width="21" style="5" customWidth="1"/>
    <col min="11250" max="11250" width="27.7109375" style="5" customWidth="1"/>
    <col min="11251" max="11251" width="14.140625" style="5" customWidth="1"/>
    <col min="11252" max="11252" width="11.85546875" style="5" customWidth="1"/>
    <col min="11253" max="11255" width="13.85546875" style="5" customWidth="1"/>
    <col min="11256" max="11256" width="16.140625" style="5" customWidth="1"/>
    <col min="11257" max="11257" width="13.28515625" style="5" customWidth="1"/>
    <col min="11258" max="11258" width="21.5703125" style="5" customWidth="1"/>
    <col min="11259" max="11259" width="9.85546875" style="5" customWidth="1"/>
    <col min="11260" max="11260" width="17.42578125" style="5" customWidth="1"/>
    <col min="11261" max="11262" width="21.140625" style="5" customWidth="1"/>
    <col min="11263" max="11263" width="11.85546875" style="5" customWidth="1"/>
    <col min="11264" max="11264" width="14.28515625" style="5" customWidth="1"/>
    <col min="11265" max="11265" width="45.28515625" style="5" customWidth="1"/>
    <col min="11266" max="11266" width="17.85546875" style="5" customWidth="1"/>
    <col min="11267" max="11267" width="27" style="5" customWidth="1"/>
    <col min="11268" max="11268" width="39.28515625" style="5" customWidth="1"/>
    <col min="11269" max="11269" width="34" style="5" customWidth="1"/>
    <col min="11270" max="11270" width="15" style="5" customWidth="1"/>
    <col min="11271" max="11271" width="11.140625" style="5" customWidth="1"/>
    <col min="11272" max="11299" width="12.140625" style="5" customWidth="1"/>
    <col min="11300" max="11448" width="13.140625" style="5"/>
    <col min="11449" max="11449" width="13" style="5" customWidth="1"/>
    <col min="11450" max="11450" width="16.28515625" style="5" customWidth="1"/>
    <col min="11451" max="11452" width="11.42578125" style="5" customWidth="1"/>
    <col min="11453" max="11453" width="5.28515625" style="5" customWidth="1"/>
    <col min="11454" max="11454" width="12.85546875" style="5" customWidth="1"/>
    <col min="11455" max="11455" width="11.85546875" style="5" customWidth="1"/>
    <col min="11456" max="11456" width="9" style="5" customWidth="1"/>
    <col min="11457" max="11457" width="19.85546875" style="5" customWidth="1"/>
    <col min="11458" max="11458" width="39.140625" style="5" customWidth="1"/>
    <col min="11459" max="11459" width="14.85546875" style="5" customWidth="1"/>
    <col min="11460" max="11460" width="25.5703125" style="5" customWidth="1"/>
    <col min="11461" max="11462" width="11.28515625" style="5" customWidth="1"/>
    <col min="11463" max="11463" width="14" style="5" customWidth="1"/>
    <col min="11464" max="11464" width="13.85546875" style="5" customWidth="1"/>
    <col min="11465" max="11465" width="16" style="5" customWidth="1"/>
    <col min="11466" max="11466" width="13.85546875" style="5" customWidth="1"/>
    <col min="11467" max="11468" width="13.140625" style="5" customWidth="1"/>
    <col min="11469" max="11469" width="17.7109375" style="5" customWidth="1"/>
    <col min="11470" max="11470" width="13.85546875" style="5" customWidth="1"/>
    <col min="11471" max="11471" width="27.140625" style="5" customWidth="1"/>
    <col min="11472" max="11472" width="12.85546875" style="5" customWidth="1"/>
    <col min="11473" max="11473" width="12.28515625" style="5" customWidth="1"/>
    <col min="11474" max="11474" width="15.5703125" style="5" customWidth="1"/>
    <col min="11475" max="11475" width="10.28515625" style="5" customWidth="1"/>
    <col min="11476" max="11476" width="13.7109375" style="5" customWidth="1"/>
    <col min="11477" max="11478" width="23.28515625" style="5" customWidth="1"/>
    <col min="11479" max="11479" width="12.7109375" style="5" customWidth="1"/>
    <col min="11480" max="11480" width="10.28515625" style="5" customWidth="1"/>
    <col min="11481" max="11481" width="13.42578125" style="5" customWidth="1"/>
    <col min="11482" max="11482" width="14.85546875" style="5" customWidth="1"/>
    <col min="11483" max="11483" width="33.85546875" style="5" bestFit="1" customWidth="1"/>
    <col min="11484" max="11484" width="11.28515625" style="5" customWidth="1"/>
    <col min="11485" max="11485" width="12.28515625" style="5" customWidth="1"/>
    <col min="11486" max="11486" width="12.140625" style="5" customWidth="1"/>
    <col min="11487" max="11487" width="11.7109375" style="5" customWidth="1"/>
    <col min="11488" max="11488" width="32.7109375" style="5" customWidth="1"/>
    <col min="11489" max="11489" width="21" style="5" customWidth="1"/>
    <col min="11490" max="11490" width="21.85546875" style="5" customWidth="1"/>
    <col min="11491" max="11491" width="22.85546875" style="5" customWidth="1"/>
    <col min="11492" max="11492" width="16.28515625" style="5" customWidth="1"/>
    <col min="11493" max="11493" width="20" style="5" customWidth="1"/>
    <col min="11494" max="11494" width="12" style="5" customWidth="1"/>
    <col min="11495" max="11495" width="18.42578125" style="5" customWidth="1"/>
    <col min="11496" max="11496" width="13.5703125" style="5" customWidth="1"/>
    <col min="11497" max="11497" width="16" style="5" customWidth="1"/>
    <col min="11498" max="11498" width="11.85546875" style="5" customWidth="1"/>
    <col min="11499" max="11499" width="17.5703125" style="5" customWidth="1"/>
    <col min="11500" max="11502" width="21" style="5" customWidth="1"/>
    <col min="11503" max="11503" width="11.140625" style="5" customWidth="1"/>
    <col min="11504" max="11504" width="10.28515625" style="5" customWidth="1"/>
    <col min="11505" max="11505" width="21" style="5" customWidth="1"/>
    <col min="11506" max="11506" width="27.7109375" style="5" customWidth="1"/>
    <col min="11507" max="11507" width="14.140625" style="5" customWidth="1"/>
    <col min="11508" max="11508" width="11.85546875" style="5" customWidth="1"/>
    <col min="11509" max="11511" width="13.85546875" style="5" customWidth="1"/>
    <col min="11512" max="11512" width="16.140625" style="5" customWidth="1"/>
    <col min="11513" max="11513" width="13.28515625" style="5" customWidth="1"/>
    <col min="11514" max="11514" width="21.5703125" style="5" customWidth="1"/>
    <col min="11515" max="11515" width="9.85546875" style="5" customWidth="1"/>
    <col min="11516" max="11516" width="17.42578125" style="5" customWidth="1"/>
    <col min="11517" max="11518" width="21.140625" style="5" customWidth="1"/>
    <col min="11519" max="11519" width="11.85546875" style="5" customWidth="1"/>
    <col min="11520" max="11520" width="14.28515625" style="5" customWidth="1"/>
    <col min="11521" max="11521" width="45.28515625" style="5" customWidth="1"/>
    <col min="11522" max="11522" width="17.85546875" style="5" customWidth="1"/>
    <col min="11523" max="11523" width="27" style="5" customWidth="1"/>
    <col min="11524" max="11524" width="39.28515625" style="5" customWidth="1"/>
    <col min="11525" max="11525" width="34" style="5" customWidth="1"/>
    <col min="11526" max="11526" width="15" style="5" customWidth="1"/>
    <col min="11527" max="11527" width="11.140625" style="5" customWidth="1"/>
    <col min="11528" max="11555" width="12.140625" style="5" customWidth="1"/>
    <col min="11556" max="11704" width="13.140625" style="5"/>
    <col min="11705" max="11705" width="13" style="5" customWidth="1"/>
    <col min="11706" max="11706" width="16.28515625" style="5" customWidth="1"/>
    <col min="11707" max="11708" width="11.42578125" style="5" customWidth="1"/>
    <col min="11709" max="11709" width="5.28515625" style="5" customWidth="1"/>
    <col min="11710" max="11710" width="12.85546875" style="5" customWidth="1"/>
    <col min="11711" max="11711" width="11.85546875" style="5" customWidth="1"/>
    <col min="11712" max="11712" width="9" style="5" customWidth="1"/>
    <col min="11713" max="11713" width="19.85546875" style="5" customWidth="1"/>
    <col min="11714" max="11714" width="39.140625" style="5" customWidth="1"/>
    <col min="11715" max="11715" width="14.85546875" style="5" customWidth="1"/>
    <col min="11716" max="11716" width="25.5703125" style="5" customWidth="1"/>
    <col min="11717" max="11718" width="11.28515625" style="5" customWidth="1"/>
    <col min="11719" max="11719" width="14" style="5" customWidth="1"/>
    <col min="11720" max="11720" width="13.85546875" style="5" customWidth="1"/>
    <col min="11721" max="11721" width="16" style="5" customWidth="1"/>
    <col min="11722" max="11722" width="13.85546875" style="5" customWidth="1"/>
    <col min="11723" max="11724" width="13.140625" style="5" customWidth="1"/>
    <col min="11725" max="11725" width="17.7109375" style="5" customWidth="1"/>
    <col min="11726" max="11726" width="13.85546875" style="5" customWidth="1"/>
    <col min="11727" max="11727" width="27.140625" style="5" customWidth="1"/>
    <col min="11728" max="11728" width="12.85546875" style="5" customWidth="1"/>
    <col min="11729" max="11729" width="12.28515625" style="5" customWidth="1"/>
    <col min="11730" max="11730" width="15.5703125" style="5" customWidth="1"/>
    <col min="11731" max="11731" width="10.28515625" style="5" customWidth="1"/>
    <col min="11732" max="11732" width="13.7109375" style="5" customWidth="1"/>
    <col min="11733" max="11734" width="23.28515625" style="5" customWidth="1"/>
    <col min="11735" max="11735" width="12.7109375" style="5" customWidth="1"/>
    <col min="11736" max="11736" width="10.28515625" style="5" customWidth="1"/>
    <col min="11737" max="11737" width="13.42578125" style="5" customWidth="1"/>
    <col min="11738" max="11738" width="14.85546875" style="5" customWidth="1"/>
    <col min="11739" max="11739" width="33.85546875" style="5" bestFit="1" customWidth="1"/>
    <col min="11740" max="11740" width="11.28515625" style="5" customWidth="1"/>
    <col min="11741" max="11741" width="12.28515625" style="5" customWidth="1"/>
    <col min="11742" max="11742" width="12.140625" style="5" customWidth="1"/>
    <col min="11743" max="11743" width="11.7109375" style="5" customWidth="1"/>
    <col min="11744" max="11744" width="32.7109375" style="5" customWidth="1"/>
    <col min="11745" max="11745" width="21" style="5" customWidth="1"/>
    <col min="11746" max="11746" width="21.85546875" style="5" customWidth="1"/>
    <col min="11747" max="11747" width="22.85546875" style="5" customWidth="1"/>
    <col min="11748" max="11748" width="16.28515625" style="5" customWidth="1"/>
    <col min="11749" max="11749" width="20" style="5" customWidth="1"/>
    <col min="11750" max="11750" width="12" style="5" customWidth="1"/>
    <col min="11751" max="11751" width="18.42578125" style="5" customWidth="1"/>
    <col min="11752" max="11752" width="13.5703125" style="5" customWidth="1"/>
    <col min="11753" max="11753" width="16" style="5" customWidth="1"/>
    <col min="11754" max="11754" width="11.85546875" style="5" customWidth="1"/>
    <col min="11755" max="11755" width="17.5703125" style="5" customWidth="1"/>
    <col min="11756" max="11758" width="21" style="5" customWidth="1"/>
    <col min="11759" max="11759" width="11.140625" style="5" customWidth="1"/>
    <col min="11760" max="11760" width="10.28515625" style="5" customWidth="1"/>
    <col min="11761" max="11761" width="21" style="5" customWidth="1"/>
    <col min="11762" max="11762" width="27.7109375" style="5" customWidth="1"/>
    <col min="11763" max="11763" width="14.140625" style="5" customWidth="1"/>
    <col min="11764" max="11764" width="11.85546875" style="5" customWidth="1"/>
    <col min="11765" max="11767" width="13.85546875" style="5" customWidth="1"/>
    <col min="11768" max="11768" width="16.140625" style="5" customWidth="1"/>
    <col min="11769" max="11769" width="13.28515625" style="5" customWidth="1"/>
    <col min="11770" max="11770" width="21.5703125" style="5" customWidth="1"/>
    <col min="11771" max="11771" width="9.85546875" style="5" customWidth="1"/>
    <col min="11772" max="11772" width="17.42578125" style="5" customWidth="1"/>
    <col min="11773" max="11774" width="21.140625" style="5" customWidth="1"/>
    <col min="11775" max="11775" width="11.85546875" style="5" customWidth="1"/>
    <col min="11776" max="11776" width="14.28515625" style="5" customWidth="1"/>
    <col min="11777" max="11777" width="45.28515625" style="5" customWidth="1"/>
    <col min="11778" max="11778" width="17.85546875" style="5" customWidth="1"/>
    <col min="11779" max="11779" width="27" style="5" customWidth="1"/>
    <col min="11780" max="11780" width="39.28515625" style="5" customWidth="1"/>
    <col min="11781" max="11781" width="34" style="5" customWidth="1"/>
    <col min="11782" max="11782" width="15" style="5" customWidth="1"/>
    <col min="11783" max="11783" width="11.140625" style="5" customWidth="1"/>
    <col min="11784" max="11811" width="12.140625" style="5" customWidth="1"/>
    <col min="11812" max="11960" width="13.140625" style="5"/>
    <col min="11961" max="11961" width="13" style="5" customWidth="1"/>
    <col min="11962" max="11962" width="16.28515625" style="5" customWidth="1"/>
    <col min="11963" max="11964" width="11.42578125" style="5" customWidth="1"/>
    <col min="11965" max="11965" width="5.28515625" style="5" customWidth="1"/>
    <col min="11966" max="11966" width="12.85546875" style="5" customWidth="1"/>
    <col min="11967" max="11967" width="11.85546875" style="5" customWidth="1"/>
    <col min="11968" max="11968" width="9" style="5" customWidth="1"/>
    <col min="11969" max="11969" width="19.85546875" style="5" customWidth="1"/>
    <col min="11970" max="11970" width="39.140625" style="5" customWidth="1"/>
    <col min="11971" max="11971" width="14.85546875" style="5" customWidth="1"/>
    <col min="11972" max="11972" width="25.5703125" style="5" customWidth="1"/>
    <col min="11973" max="11974" width="11.28515625" style="5" customWidth="1"/>
    <col min="11975" max="11975" width="14" style="5" customWidth="1"/>
    <col min="11976" max="11976" width="13.85546875" style="5" customWidth="1"/>
    <col min="11977" max="11977" width="16" style="5" customWidth="1"/>
    <col min="11978" max="11978" width="13.85546875" style="5" customWidth="1"/>
    <col min="11979" max="11980" width="13.140625" style="5" customWidth="1"/>
    <col min="11981" max="11981" width="17.7109375" style="5" customWidth="1"/>
    <col min="11982" max="11982" width="13.85546875" style="5" customWidth="1"/>
    <col min="11983" max="11983" width="27.140625" style="5" customWidth="1"/>
    <col min="11984" max="11984" width="12.85546875" style="5" customWidth="1"/>
    <col min="11985" max="11985" width="12.28515625" style="5" customWidth="1"/>
    <col min="11986" max="11986" width="15.5703125" style="5" customWidth="1"/>
    <col min="11987" max="11987" width="10.28515625" style="5" customWidth="1"/>
    <col min="11988" max="11988" width="13.7109375" style="5" customWidth="1"/>
    <col min="11989" max="11990" width="23.28515625" style="5" customWidth="1"/>
    <col min="11991" max="11991" width="12.7109375" style="5" customWidth="1"/>
    <col min="11992" max="11992" width="10.28515625" style="5" customWidth="1"/>
    <col min="11993" max="11993" width="13.42578125" style="5" customWidth="1"/>
    <col min="11994" max="11994" width="14.85546875" style="5" customWidth="1"/>
    <col min="11995" max="11995" width="33.85546875" style="5" bestFit="1" customWidth="1"/>
    <col min="11996" max="11996" width="11.28515625" style="5" customWidth="1"/>
    <col min="11997" max="11997" width="12.28515625" style="5" customWidth="1"/>
    <col min="11998" max="11998" width="12.140625" style="5" customWidth="1"/>
    <col min="11999" max="11999" width="11.7109375" style="5" customWidth="1"/>
    <col min="12000" max="12000" width="32.7109375" style="5" customWidth="1"/>
    <col min="12001" max="12001" width="21" style="5" customWidth="1"/>
    <col min="12002" max="12002" width="21.85546875" style="5" customWidth="1"/>
    <col min="12003" max="12003" width="22.85546875" style="5" customWidth="1"/>
    <col min="12004" max="12004" width="16.28515625" style="5" customWidth="1"/>
    <col min="12005" max="12005" width="20" style="5" customWidth="1"/>
    <col min="12006" max="12006" width="12" style="5" customWidth="1"/>
    <col min="12007" max="12007" width="18.42578125" style="5" customWidth="1"/>
    <col min="12008" max="12008" width="13.5703125" style="5" customWidth="1"/>
    <col min="12009" max="12009" width="16" style="5" customWidth="1"/>
    <col min="12010" max="12010" width="11.85546875" style="5" customWidth="1"/>
    <col min="12011" max="12011" width="17.5703125" style="5" customWidth="1"/>
    <col min="12012" max="12014" width="21" style="5" customWidth="1"/>
    <col min="12015" max="12015" width="11.140625" style="5" customWidth="1"/>
    <col min="12016" max="12016" width="10.28515625" style="5" customWidth="1"/>
    <col min="12017" max="12017" width="21" style="5" customWidth="1"/>
    <col min="12018" max="12018" width="27.7109375" style="5" customWidth="1"/>
    <col min="12019" max="12019" width="14.140625" style="5" customWidth="1"/>
    <col min="12020" max="12020" width="11.85546875" style="5" customWidth="1"/>
    <col min="12021" max="12023" width="13.85546875" style="5" customWidth="1"/>
    <col min="12024" max="12024" width="16.140625" style="5" customWidth="1"/>
    <col min="12025" max="12025" width="13.28515625" style="5" customWidth="1"/>
    <col min="12026" max="12026" width="21.5703125" style="5" customWidth="1"/>
    <col min="12027" max="12027" width="9.85546875" style="5" customWidth="1"/>
    <col min="12028" max="12028" width="17.42578125" style="5" customWidth="1"/>
    <col min="12029" max="12030" width="21.140625" style="5" customWidth="1"/>
    <col min="12031" max="12031" width="11.85546875" style="5" customWidth="1"/>
    <col min="12032" max="12032" width="14.28515625" style="5" customWidth="1"/>
    <col min="12033" max="12033" width="45.28515625" style="5" customWidth="1"/>
    <col min="12034" max="12034" width="17.85546875" style="5" customWidth="1"/>
    <col min="12035" max="12035" width="27" style="5" customWidth="1"/>
    <col min="12036" max="12036" width="39.28515625" style="5" customWidth="1"/>
    <col min="12037" max="12037" width="34" style="5" customWidth="1"/>
    <col min="12038" max="12038" width="15" style="5" customWidth="1"/>
    <col min="12039" max="12039" width="11.140625" style="5" customWidth="1"/>
    <col min="12040" max="12067" width="12.140625" style="5" customWidth="1"/>
    <col min="12068" max="12216" width="13.140625" style="5"/>
    <col min="12217" max="12217" width="13" style="5" customWidth="1"/>
    <col min="12218" max="12218" width="16.28515625" style="5" customWidth="1"/>
    <col min="12219" max="12220" width="11.42578125" style="5" customWidth="1"/>
    <col min="12221" max="12221" width="5.28515625" style="5" customWidth="1"/>
    <col min="12222" max="12222" width="12.85546875" style="5" customWidth="1"/>
    <col min="12223" max="12223" width="11.85546875" style="5" customWidth="1"/>
    <col min="12224" max="12224" width="9" style="5" customWidth="1"/>
    <col min="12225" max="12225" width="19.85546875" style="5" customWidth="1"/>
    <col min="12226" max="12226" width="39.140625" style="5" customWidth="1"/>
    <col min="12227" max="12227" width="14.85546875" style="5" customWidth="1"/>
    <col min="12228" max="12228" width="25.5703125" style="5" customWidth="1"/>
    <col min="12229" max="12230" width="11.28515625" style="5" customWidth="1"/>
    <col min="12231" max="12231" width="14" style="5" customWidth="1"/>
    <col min="12232" max="12232" width="13.85546875" style="5" customWidth="1"/>
    <col min="12233" max="12233" width="16" style="5" customWidth="1"/>
    <col min="12234" max="12234" width="13.85546875" style="5" customWidth="1"/>
    <col min="12235" max="12236" width="13.140625" style="5" customWidth="1"/>
    <col min="12237" max="12237" width="17.7109375" style="5" customWidth="1"/>
    <col min="12238" max="12238" width="13.85546875" style="5" customWidth="1"/>
    <col min="12239" max="12239" width="27.140625" style="5" customWidth="1"/>
    <col min="12240" max="12240" width="12.85546875" style="5" customWidth="1"/>
    <col min="12241" max="12241" width="12.28515625" style="5" customWidth="1"/>
    <col min="12242" max="12242" width="15.5703125" style="5" customWidth="1"/>
    <col min="12243" max="12243" width="10.28515625" style="5" customWidth="1"/>
    <col min="12244" max="12244" width="13.7109375" style="5" customWidth="1"/>
    <col min="12245" max="12246" width="23.28515625" style="5" customWidth="1"/>
    <col min="12247" max="12247" width="12.7109375" style="5" customWidth="1"/>
    <col min="12248" max="12248" width="10.28515625" style="5" customWidth="1"/>
    <col min="12249" max="12249" width="13.42578125" style="5" customWidth="1"/>
    <col min="12250" max="12250" width="14.85546875" style="5" customWidth="1"/>
    <col min="12251" max="12251" width="33.85546875" style="5" bestFit="1" customWidth="1"/>
    <col min="12252" max="12252" width="11.28515625" style="5" customWidth="1"/>
    <col min="12253" max="12253" width="12.28515625" style="5" customWidth="1"/>
    <col min="12254" max="12254" width="12.140625" style="5" customWidth="1"/>
    <col min="12255" max="12255" width="11.7109375" style="5" customWidth="1"/>
    <col min="12256" max="12256" width="32.7109375" style="5" customWidth="1"/>
    <col min="12257" max="12257" width="21" style="5" customWidth="1"/>
    <col min="12258" max="12258" width="21.85546875" style="5" customWidth="1"/>
    <col min="12259" max="12259" width="22.85546875" style="5" customWidth="1"/>
    <col min="12260" max="12260" width="16.28515625" style="5" customWidth="1"/>
    <col min="12261" max="12261" width="20" style="5" customWidth="1"/>
    <col min="12262" max="12262" width="12" style="5" customWidth="1"/>
    <col min="12263" max="12263" width="18.42578125" style="5" customWidth="1"/>
    <col min="12264" max="12264" width="13.5703125" style="5" customWidth="1"/>
    <col min="12265" max="12265" width="16" style="5" customWidth="1"/>
    <col min="12266" max="12266" width="11.85546875" style="5" customWidth="1"/>
    <col min="12267" max="12267" width="17.5703125" style="5" customWidth="1"/>
    <col min="12268" max="12270" width="21" style="5" customWidth="1"/>
    <col min="12271" max="12271" width="11.140625" style="5" customWidth="1"/>
    <col min="12272" max="12272" width="10.28515625" style="5" customWidth="1"/>
    <col min="12273" max="12273" width="21" style="5" customWidth="1"/>
    <col min="12274" max="12274" width="27.7109375" style="5" customWidth="1"/>
    <col min="12275" max="12275" width="14.140625" style="5" customWidth="1"/>
    <col min="12276" max="12276" width="11.85546875" style="5" customWidth="1"/>
    <col min="12277" max="12279" width="13.85546875" style="5" customWidth="1"/>
    <col min="12280" max="12280" width="16.140625" style="5" customWidth="1"/>
    <col min="12281" max="12281" width="13.28515625" style="5" customWidth="1"/>
    <col min="12282" max="12282" width="21.5703125" style="5" customWidth="1"/>
    <col min="12283" max="12283" width="9.85546875" style="5" customWidth="1"/>
    <col min="12284" max="12284" width="17.42578125" style="5" customWidth="1"/>
    <col min="12285" max="12286" width="21.140625" style="5" customWidth="1"/>
    <col min="12287" max="12287" width="11.85546875" style="5" customWidth="1"/>
    <col min="12288" max="12288" width="14.28515625" style="5" customWidth="1"/>
    <col min="12289" max="12289" width="45.28515625" style="5" customWidth="1"/>
    <col min="12290" max="12290" width="17.85546875" style="5" customWidth="1"/>
    <col min="12291" max="12291" width="27" style="5" customWidth="1"/>
    <col min="12292" max="12292" width="39.28515625" style="5" customWidth="1"/>
    <col min="12293" max="12293" width="34" style="5" customWidth="1"/>
    <col min="12294" max="12294" width="15" style="5" customWidth="1"/>
    <col min="12295" max="12295" width="11.140625" style="5" customWidth="1"/>
    <col min="12296" max="12323" width="12.140625" style="5" customWidth="1"/>
    <col min="12324" max="12472" width="13.140625" style="5"/>
    <col min="12473" max="12473" width="13" style="5" customWidth="1"/>
    <col min="12474" max="12474" width="16.28515625" style="5" customWidth="1"/>
    <col min="12475" max="12476" width="11.42578125" style="5" customWidth="1"/>
    <col min="12477" max="12477" width="5.28515625" style="5" customWidth="1"/>
    <col min="12478" max="12478" width="12.85546875" style="5" customWidth="1"/>
    <col min="12479" max="12479" width="11.85546875" style="5" customWidth="1"/>
    <col min="12480" max="12480" width="9" style="5" customWidth="1"/>
    <col min="12481" max="12481" width="19.85546875" style="5" customWidth="1"/>
    <col min="12482" max="12482" width="39.140625" style="5" customWidth="1"/>
    <col min="12483" max="12483" width="14.85546875" style="5" customWidth="1"/>
    <col min="12484" max="12484" width="25.5703125" style="5" customWidth="1"/>
    <col min="12485" max="12486" width="11.28515625" style="5" customWidth="1"/>
    <col min="12487" max="12487" width="14" style="5" customWidth="1"/>
    <col min="12488" max="12488" width="13.85546875" style="5" customWidth="1"/>
    <col min="12489" max="12489" width="16" style="5" customWidth="1"/>
    <col min="12490" max="12490" width="13.85546875" style="5" customWidth="1"/>
    <col min="12491" max="12492" width="13.140625" style="5" customWidth="1"/>
    <col min="12493" max="12493" width="17.7109375" style="5" customWidth="1"/>
    <col min="12494" max="12494" width="13.85546875" style="5" customWidth="1"/>
    <col min="12495" max="12495" width="27.140625" style="5" customWidth="1"/>
    <col min="12496" max="12496" width="12.85546875" style="5" customWidth="1"/>
    <col min="12497" max="12497" width="12.28515625" style="5" customWidth="1"/>
    <col min="12498" max="12498" width="15.5703125" style="5" customWidth="1"/>
    <col min="12499" max="12499" width="10.28515625" style="5" customWidth="1"/>
    <col min="12500" max="12500" width="13.7109375" style="5" customWidth="1"/>
    <col min="12501" max="12502" width="23.28515625" style="5" customWidth="1"/>
    <col min="12503" max="12503" width="12.7109375" style="5" customWidth="1"/>
    <col min="12504" max="12504" width="10.28515625" style="5" customWidth="1"/>
    <col min="12505" max="12505" width="13.42578125" style="5" customWidth="1"/>
    <col min="12506" max="12506" width="14.85546875" style="5" customWidth="1"/>
    <col min="12507" max="12507" width="33.85546875" style="5" bestFit="1" customWidth="1"/>
    <col min="12508" max="12508" width="11.28515625" style="5" customWidth="1"/>
    <col min="12509" max="12509" width="12.28515625" style="5" customWidth="1"/>
    <col min="12510" max="12510" width="12.140625" style="5" customWidth="1"/>
    <col min="12511" max="12511" width="11.7109375" style="5" customWidth="1"/>
    <col min="12512" max="12512" width="32.7109375" style="5" customWidth="1"/>
    <col min="12513" max="12513" width="21" style="5" customWidth="1"/>
    <col min="12514" max="12514" width="21.85546875" style="5" customWidth="1"/>
    <col min="12515" max="12515" width="22.85546875" style="5" customWidth="1"/>
    <col min="12516" max="12516" width="16.28515625" style="5" customWidth="1"/>
    <col min="12517" max="12517" width="20" style="5" customWidth="1"/>
    <col min="12518" max="12518" width="12" style="5" customWidth="1"/>
    <col min="12519" max="12519" width="18.42578125" style="5" customWidth="1"/>
    <col min="12520" max="12520" width="13.5703125" style="5" customWidth="1"/>
    <col min="12521" max="12521" width="16" style="5" customWidth="1"/>
    <col min="12522" max="12522" width="11.85546875" style="5" customWidth="1"/>
    <col min="12523" max="12523" width="17.5703125" style="5" customWidth="1"/>
    <col min="12524" max="12526" width="21" style="5" customWidth="1"/>
    <col min="12527" max="12527" width="11.140625" style="5" customWidth="1"/>
    <col min="12528" max="12528" width="10.28515625" style="5" customWidth="1"/>
    <col min="12529" max="12529" width="21" style="5" customWidth="1"/>
    <col min="12530" max="12530" width="27.7109375" style="5" customWidth="1"/>
    <col min="12531" max="12531" width="14.140625" style="5" customWidth="1"/>
    <col min="12532" max="12532" width="11.85546875" style="5" customWidth="1"/>
    <col min="12533" max="12535" width="13.85546875" style="5" customWidth="1"/>
    <col min="12536" max="12536" width="16.140625" style="5" customWidth="1"/>
    <col min="12537" max="12537" width="13.28515625" style="5" customWidth="1"/>
    <col min="12538" max="12538" width="21.5703125" style="5" customWidth="1"/>
    <col min="12539" max="12539" width="9.85546875" style="5" customWidth="1"/>
    <col min="12540" max="12540" width="17.42578125" style="5" customWidth="1"/>
    <col min="12541" max="12542" width="21.140625" style="5" customWidth="1"/>
    <col min="12543" max="12543" width="11.85546875" style="5" customWidth="1"/>
    <col min="12544" max="12544" width="14.28515625" style="5" customWidth="1"/>
    <col min="12545" max="12545" width="45.28515625" style="5" customWidth="1"/>
    <col min="12546" max="12546" width="17.85546875" style="5" customWidth="1"/>
    <col min="12547" max="12547" width="27" style="5" customWidth="1"/>
    <col min="12548" max="12548" width="39.28515625" style="5" customWidth="1"/>
    <col min="12549" max="12549" width="34" style="5" customWidth="1"/>
    <col min="12550" max="12550" width="15" style="5" customWidth="1"/>
    <col min="12551" max="12551" width="11.140625" style="5" customWidth="1"/>
    <col min="12552" max="12579" width="12.140625" style="5" customWidth="1"/>
    <col min="12580" max="12728" width="13.140625" style="5"/>
    <col min="12729" max="12729" width="13" style="5" customWidth="1"/>
    <col min="12730" max="12730" width="16.28515625" style="5" customWidth="1"/>
    <col min="12731" max="12732" width="11.42578125" style="5" customWidth="1"/>
    <col min="12733" max="12733" width="5.28515625" style="5" customWidth="1"/>
    <col min="12734" max="12734" width="12.85546875" style="5" customWidth="1"/>
    <col min="12735" max="12735" width="11.85546875" style="5" customWidth="1"/>
    <col min="12736" max="12736" width="9" style="5" customWidth="1"/>
    <col min="12737" max="12737" width="19.85546875" style="5" customWidth="1"/>
    <col min="12738" max="12738" width="39.140625" style="5" customWidth="1"/>
    <col min="12739" max="12739" width="14.85546875" style="5" customWidth="1"/>
    <col min="12740" max="12740" width="25.5703125" style="5" customWidth="1"/>
    <col min="12741" max="12742" width="11.28515625" style="5" customWidth="1"/>
    <col min="12743" max="12743" width="14" style="5" customWidth="1"/>
    <col min="12744" max="12744" width="13.85546875" style="5" customWidth="1"/>
    <col min="12745" max="12745" width="16" style="5" customWidth="1"/>
    <col min="12746" max="12746" width="13.85546875" style="5" customWidth="1"/>
    <col min="12747" max="12748" width="13.140625" style="5" customWidth="1"/>
    <col min="12749" max="12749" width="17.7109375" style="5" customWidth="1"/>
    <col min="12750" max="12750" width="13.85546875" style="5" customWidth="1"/>
    <col min="12751" max="12751" width="27.140625" style="5" customWidth="1"/>
    <col min="12752" max="12752" width="12.85546875" style="5" customWidth="1"/>
    <col min="12753" max="12753" width="12.28515625" style="5" customWidth="1"/>
    <col min="12754" max="12754" width="15.5703125" style="5" customWidth="1"/>
    <col min="12755" max="12755" width="10.28515625" style="5" customWidth="1"/>
    <col min="12756" max="12756" width="13.7109375" style="5" customWidth="1"/>
    <col min="12757" max="12758" width="23.28515625" style="5" customWidth="1"/>
    <col min="12759" max="12759" width="12.7109375" style="5" customWidth="1"/>
    <col min="12760" max="12760" width="10.28515625" style="5" customWidth="1"/>
    <col min="12761" max="12761" width="13.42578125" style="5" customWidth="1"/>
    <col min="12762" max="12762" width="14.85546875" style="5" customWidth="1"/>
    <col min="12763" max="12763" width="33.85546875" style="5" bestFit="1" customWidth="1"/>
    <col min="12764" max="12764" width="11.28515625" style="5" customWidth="1"/>
    <col min="12765" max="12765" width="12.28515625" style="5" customWidth="1"/>
    <col min="12766" max="12766" width="12.140625" style="5" customWidth="1"/>
    <col min="12767" max="12767" width="11.7109375" style="5" customWidth="1"/>
    <col min="12768" max="12768" width="32.7109375" style="5" customWidth="1"/>
    <col min="12769" max="12769" width="21" style="5" customWidth="1"/>
    <col min="12770" max="12770" width="21.85546875" style="5" customWidth="1"/>
    <col min="12771" max="12771" width="22.85546875" style="5" customWidth="1"/>
    <col min="12772" max="12772" width="16.28515625" style="5" customWidth="1"/>
    <col min="12773" max="12773" width="20" style="5" customWidth="1"/>
    <col min="12774" max="12774" width="12" style="5" customWidth="1"/>
    <col min="12775" max="12775" width="18.42578125" style="5" customWidth="1"/>
    <col min="12776" max="12776" width="13.5703125" style="5" customWidth="1"/>
    <col min="12777" max="12777" width="16" style="5" customWidth="1"/>
    <col min="12778" max="12778" width="11.85546875" style="5" customWidth="1"/>
    <col min="12779" max="12779" width="17.5703125" style="5" customWidth="1"/>
    <col min="12780" max="12782" width="21" style="5" customWidth="1"/>
    <col min="12783" max="12783" width="11.140625" style="5" customWidth="1"/>
    <col min="12784" max="12784" width="10.28515625" style="5" customWidth="1"/>
    <col min="12785" max="12785" width="21" style="5" customWidth="1"/>
    <col min="12786" max="12786" width="27.7109375" style="5" customWidth="1"/>
    <col min="12787" max="12787" width="14.140625" style="5" customWidth="1"/>
    <col min="12788" max="12788" width="11.85546875" style="5" customWidth="1"/>
    <col min="12789" max="12791" width="13.85546875" style="5" customWidth="1"/>
    <col min="12792" max="12792" width="16.140625" style="5" customWidth="1"/>
    <col min="12793" max="12793" width="13.28515625" style="5" customWidth="1"/>
    <col min="12794" max="12794" width="21.5703125" style="5" customWidth="1"/>
    <col min="12795" max="12795" width="9.85546875" style="5" customWidth="1"/>
    <col min="12796" max="12796" width="17.42578125" style="5" customWidth="1"/>
    <col min="12797" max="12798" width="21.140625" style="5" customWidth="1"/>
    <col min="12799" max="12799" width="11.85546875" style="5" customWidth="1"/>
    <col min="12800" max="12800" width="14.28515625" style="5" customWidth="1"/>
    <col min="12801" max="12801" width="45.28515625" style="5" customWidth="1"/>
    <col min="12802" max="12802" width="17.85546875" style="5" customWidth="1"/>
    <col min="12803" max="12803" width="27" style="5" customWidth="1"/>
    <col min="12804" max="12804" width="39.28515625" style="5" customWidth="1"/>
    <col min="12805" max="12805" width="34" style="5" customWidth="1"/>
    <col min="12806" max="12806" width="15" style="5" customWidth="1"/>
    <col min="12807" max="12807" width="11.140625" style="5" customWidth="1"/>
    <col min="12808" max="12835" width="12.140625" style="5" customWidth="1"/>
    <col min="12836" max="12984" width="13.140625" style="5"/>
    <col min="12985" max="12985" width="13" style="5" customWidth="1"/>
    <col min="12986" max="12986" width="16.28515625" style="5" customWidth="1"/>
    <col min="12987" max="12988" width="11.42578125" style="5" customWidth="1"/>
    <col min="12989" max="12989" width="5.28515625" style="5" customWidth="1"/>
    <col min="12990" max="12990" width="12.85546875" style="5" customWidth="1"/>
    <col min="12991" max="12991" width="11.85546875" style="5" customWidth="1"/>
    <col min="12992" max="12992" width="9" style="5" customWidth="1"/>
    <col min="12993" max="12993" width="19.85546875" style="5" customWidth="1"/>
    <col min="12994" max="12994" width="39.140625" style="5" customWidth="1"/>
    <col min="12995" max="12995" width="14.85546875" style="5" customWidth="1"/>
    <col min="12996" max="12996" width="25.5703125" style="5" customWidth="1"/>
    <col min="12997" max="12998" width="11.28515625" style="5" customWidth="1"/>
    <col min="12999" max="12999" width="14" style="5" customWidth="1"/>
    <col min="13000" max="13000" width="13.85546875" style="5" customWidth="1"/>
    <col min="13001" max="13001" width="16" style="5" customWidth="1"/>
    <col min="13002" max="13002" width="13.85546875" style="5" customWidth="1"/>
    <col min="13003" max="13004" width="13.140625" style="5" customWidth="1"/>
    <col min="13005" max="13005" width="17.7109375" style="5" customWidth="1"/>
    <col min="13006" max="13006" width="13.85546875" style="5" customWidth="1"/>
    <col min="13007" max="13007" width="27.140625" style="5" customWidth="1"/>
    <col min="13008" max="13008" width="12.85546875" style="5" customWidth="1"/>
    <col min="13009" max="13009" width="12.28515625" style="5" customWidth="1"/>
    <col min="13010" max="13010" width="15.5703125" style="5" customWidth="1"/>
    <col min="13011" max="13011" width="10.28515625" style="5" customWidth="1"/>
    <col min="13012" max="13012" width="13.7109375" style="5" customWidth="1"/>
    <col min="13013" max="13014" width="23.28515625" style="5" customWidth="1"/>
    <col min="13015" max="13015" width="12.7109375" style="5" customWidth="1"/>
    <col min="13016" max="13016" width="10.28515625" style="5" customWidth="1"/>
    <col min="13017" max="13017" width="13.42578125" style="5" customWidth="1"/>
    <col min="13018" max="13018" width="14.85546875" style="5" customWidth="1"/>
    <col min="13019" max="13019" width="33.85546875" style="5" bestFit="1" customWidth="1"/>
    <col min="13020" max="13020" width="11.28515625" style="5" customWidth="1"/>
    <col min="13021" max="13021" width="12.28515625" style="5" customWidth="1"/>
    <col min="13022" max="13022" width="12.140625" style="5" customWidth="1"/>
    <col min="13023" max="13023" width="11.7109375" style="5" customWidth="1"/>
    <col min="13024" max="13024" width="32.7109375" style="5" customWidth="1"/>
    <col min="13025" max="13025" width="21" style="5" customWidth="1"/>
    <col min="13026" max="13026" width="21.85546875" style="5" customWidth="1"/>
    <col min="13027" max="13027" width="22.85546875" style="5" customWidth="1"/>
    <col min="13028" max="13028" width="16.28515625" style="5" customWidth="1"/>
    <col min="13029" max="13029" width="20" style="5" customWidth="1"/>
    <col min="13030" max="13030" width="12" style="5" customWidth="1"/>
    <col min="13031" max="13031" width="18.42578125" style="5" customWidth="1"/>
    <col min="13032" max="13032" width="13.5703125" style="5" customWidth="1"/>
    <col min="13033" max="13033" width="16" style="5" customWidth="1"/>
    <col min="13034" max="13034" width="11.85546875" style="5" customWidth="1"/>
    <col min="13035" max="13035" width="17.5703125" style="5" customWidth="1"/>
    <col min="13036" max="13038" width="21" style="5" customWidth="1"/>
    <col min="13039" max="13039" width="11.140625" style="5" customWidth="1"/>
    <col min="13040" max="13040" width="10.28515625" style="5" customWidth="1"/>
    <col min="13041" max="13041" width="21" style="5" customWidth="1"/>
    <col min="13042" max="13042" width="27.7109375" style="5" customWidth="1"/>
    <col min="13043" max="13043" width="14.140625" style="5" customWidth="1"/>
    <col min="13044" max="13044" width="11.85546875" style="5" customWidth="1"/>
    <col min="13045" max="13047" width="13.85546875" style="5" customWidth="1"/>
    <col min="13048" max="13048" width="16.140625" style="5" customWidth="1"/>
    <col min="13049" max="13049" width="13.28515625" style="5" customWidth="1"/>
    <col min="13050" max="13050" width="21.5703125" style="5" customWidth="1"/>
    <col min="13051" max="13051" width="9.85546875" style="5" customWidth="1"/>
    <col min="13052" max="13052" width="17.42578125" style="5" customWidth="1"/>
    <col min="13053" max="13054" width="21.140625" style="5" customWidth="1"/>
    <col min="13055" max="13055" width="11.85546875" style="5" customWidth="1"/>
    <col min="13056" max="13056" width="14.28515625" style="5" customWidth="1"/>
    <col min="13057" max="13057" width="45.28515625" style="5" customWidth="1"/>
    <col min="13058" max="13058" width="17.85546875" style="5" customWidth="1"/>
    <col min="13059" max="13059" width="27" style="5" customWidth="1"/>
    <col min="13060" max="13060" width="39.28515625" style="5" customWidth="1"/>
    <col min="13061" max="13061" width="34" style="5" customWidth="1"/>
    <col min="13062" max="13062" width="15" style="5" customWidth="1"/>
    <col min="13063" max="13063" width="11.140625" style="5" customWidth="1"/>
    <col min="13064" max="13091" width="12.140625" style="5" customWidth="1"/>
    <col min="13092" max="13240" width="13.140625" style="5"/>
    <col min="13241" max="13241" width="13" style="5" customWidth="1"/>
    <col min="13242" max="13242" width="16.28515625" style="5" customWidth="1"/>
    <col min="13243" max="13244" width="11.42578125" style="5" customWidth="1"/>
    <col min="13245" max="13245" width="5.28515625" style="5" customWidth="1"/>
    <col min="13246" max="13246" width="12.85546875" style="5" customWidth="1"/>
    <col min="13247" max="13247" width="11.85546875" style="5" customWidth="1"/>
    <col min="13248" max="13248" width="9" style="5" customWidth="1"/>
    <col min="13249" max="13249" width="19.85546875" style="5" customWidth="1"/>
    <col min="13250" max="13250" width="39.140625" style="5" customWidth="1"/>
    <col min="13251" max="13251" width="14.85546875" style="5" customWidth="1"/>
    <col min="13252" max="13252" width="25.5703125" style="5" customWidth="1"/>
    <col min="13253" max="13254" width="11.28515625" style="5" customWidth="1"/>
    <col min="13255" max="13255" width="14" style="5" customWidth="1"/>
    <col min="13256" max="13256" width="13.85546875" style="5" customWidth="1"/>
    <col min="13257" max="13257" width="16" style="5" customWidth="1"/>
    <col min="13258" max="13258" width="13.85546875" style="5" customWidth="1"/>
    <col min="13259" max="13260" width="13.140625" style="5" customWidth="1"/>
    <col min="13261" max="13261" width="17.7109375" style="5" customWidth="1"/>
    <col min="13262" max="13262" width="13.85546875" style="5" customWidth="1"/>
    <col min="13263" max="13263" width="27.140625" style="5" customWidth="1"/>
    <col min="13264" max="13264" width="12.85546875" style="5" customWidth="1"/>
    <col min="13265" max="13265" width="12.28515625" style="5" customWidth="1"/>
    <col min="13266" max="13266" width="15.5703125" style="5" customWidth="1"/>
    <col min="13267" max="13267" width="10.28515625" style="5" customWidth="1"/>
    <col min="13268" max="13268" width="13.7109375" style="5" customWidth="1"/>
    <col min="13269" max="13270" width="23.28515625" style="5" customWidth="1"/>
    <col min="13271" max="13271" width="12.7109375" style="5" customWidth="1"/>
    <col min="13272" max="13272" width="10.28515625" style="5" customWidth="1"/>
    <col min="13273" max="13273" width="13.42578125" style="5" customWidth="1"/>
    <col min="13274" max="13274" width="14.85546875" style="5" customWidth="1"/>
    <col min="13275" max="13275" width="33.85546875" style="5" bestFit="1" customWidth="1"/>
    <col min="13276" max="13276" width="11.28515625" style="5" customWidth="1"/>
    <col min="13277" max="13277" width="12.28515625" style="5" customWidth="1"/>
    <col min="13278" max="13278" width="12.140625" style="5" customWidth="1"/>
    <col min="13279" max="13279" width="11.7109375" style="5" customWidth="1"/>
    <col min="13280" max="13280" width="32.7109375" style="5" customWidth="1"/>
    <col min="13281" max="13281" width="21" style="5" customWidth="1"/>
    <col min="13282" max="13282" width="21.85546875" style="5" customWidth="1"/>
    <col min="13283" max="13283" width="22.85546875" style="5" customWidth="1"/>
    <col min="13284" max="13284" width="16.28515625" style="5" customWidth="1"/>
    <col min="13285" max="13285" width="20" style="5" customWidth="1"/>
    <col min="13286" max="13286" width="12" style="5" customWidth="1"/>
    <col min="13287" max="13287" width="18.42578125" style="5" customWidth="1"/>
    <col min="13288" max="13288" width="13.5703125" style="5" customWidth="1"/>
    <col min="13289" max="13289" width="16" style="5" customWidth="1"/>
    <col min="13290" max="13290" width="11.85546875" style="5" customWidth="1"/>
    <col min="13291" max="13291" width="17.5703125" style="5" customWidth="1"/>
    <col min="13292" max="13294" width="21" style="5" customWidth="1"/>
    <col min="13295" max="13295" width="11.140625" style="5" customWidth="1"/>
    <col min="13296" max="13296" width="10.28515625" style="5" customWidth="1"/>
    <col min="13297" max="13297" width="21" style="5" customWidth="1"/>
    <col min="13298" max="13298" width="27.7109375" style="5" customWidth="1"/>
    <col min="13299" max="13299" width="14.140625" style="5" customWidth="1"/>
    <col min="13300" max="13300" width="11.85546875" style="5" customWidth="1"/>
    <col min="13301" max="13303" width="13.85546875" style="5" customWidth="1"/>
    <col min="13304" max="13304" width="16.140625" style="5" customWidth="1"/>
    <col min="13305" max="13305" width="13.28515625" style="5" customWidth="1"/>
    <col min="13306" max="13306" width="21.5703125" style="5" customWidth="1"/>
    <col min="13307" max="13307" width="9.85546875" style="5" customWidth="1"/>
    <col min="13308" max="13308" width="17.42578125" style="5" customWidth="1"/>
    <col min="13309" max="13310" width="21.140625" style="5" customWidth="1"/>
    <col min="13311" max="13311" width="11.85546875" style="5" customWidth="1"/>
    <col min="13312" max="13312" width="14.28515625" style="5" customWidth="1"/>
    <col min="13313" max="13313" width="45.28515625" style="5" customWidth="1"/>
    <col min="13314" max="13314" width="17.85546875" style="5" customWidth="1"/>
    <col min="13315" max="13315" width="27" style="5" customWidth="1"/>
    <col min="13316" max="13316" width="39.28515625" style="5" customWidth="1"/>
    <col min="13317" max="13317" width="34" style="5" customWidth="1"/>
    <col min="13318" max="13318" width="15" style="5" customWidth="1"/>
    <col min="13319" max="13319" width="11.140625" style="5" customWidth="1"/>
    <col min="13320" max="13347" width="12.140625" style="5" customWidth="1"/>
    <col min="13348" max="13496" width="13.140625" style="5"/>
    <col min="13497" max="13497" width="13" style="5" customWidth="1"/>
    <col min="13498" max="13498" width="16.28515625" style="5" customWidth="1"/>
    <col min="13499" max="13500" width="11.42578125" style="5" customWidth="1"/>
    <col min="13501" max="13501" width="5.28515625" style="5" customWidth="1"/>
    <col min="13502" max="13502" width="12.85546875" style="5" customWidth="1"/>
    <col min="13503" max="13503" width="11.85546875" style="5" customWidth="1"/>
    <col min="13504" max="13504" width="9" style="5" customWidth="1"/>
    <col min="13505" max="13505" width="19.85546875" style="5" customWidth="1"/>
    <col min="13506" max="13506" width="39.140625" style="5" customWidth="1"/>
    <col min="13507" max="13507" width="14.85546875" style="5" customWidth="1"/>
    <col min="13508" max="13508" width="25.5703125" style="5" customWidth="1"/>
    <col min="13509" max="13510" width="11.28515625" style="5" customWidth="1"/>
    <col min="13511" max="13511" width="14" style="5" customWidth="1"/>
    <col min="13512" max="13512" width="13.85546875" style="5" customWidth="1"/>
    <col min="13513" max="13513" width="16" style="5" customWidth="1"/>
    <col min="13514" max="13514" width="13.85546875" style="5" customWidth="1"/>
    <col min="13515" max="13516" width="13.140625" style="5" customWidth="1"/>
    <col min="13517" max="13517" width="17.7109375" style="5" customWidth="1"/>
    <col min="13518" max="13518" width="13.85546875" style="5" customWidth="1"/>
    <col min="13519" max="13519" width="27.140625" style="5" customWidth="1"/>
    <col min="13520" max="13520" width="12.85546875" style="5" customWidth="1"/>
    <col min="13521" max="13521" width="12.28515625" style="5" customWidth="1"/>
    <col min="13522" max="13522" width="15.5703125" style="5" customWidth="1"/>
    <col min="13523" max="13523" width="10.28515625" style="5" customWidth="1"/>
    <col min="13524" max="13524" width="13.7109375" style="5" customWidth="1"/>
    <col min="13525" max="13526" width="23.28515625" style="5" customWidth="1"/>
    <col min="13527" max="13527" width="12.7109375" style="5" customWidth="1"/>
    <col min="13528" max="13528" width="10.28515625" style="5" customWidth="1"/>
    <col min="13529" max="13529" width="13.42578125" style="5" customWidth="1"/>
    <col min="13530" max="13530" width="14.85546875" style="5" customWidth="1"/>
    <col min="13531" max="13531" width="33.85546875" style="5" bestFit="1" customWidth="1"/>
    <col min="13532" max="13532" width="11.28515625" style="5" customWidth="1"/>
    <col min="13533" max="13533" width="12.28515625" style="5" customWidth="1"/>
    <col min="13534" max="13534" width="12.140625" style="5" customWidth="1"/>
    <col min="13535" max="13535" width="11.7109375" style="5" customWidth="1"/>
    <col min="13536" max="13536" width="32.7109375" style="5" customWidth="1"/>
    <col min="13537" max="13537" width="21" style="5" customWidth="1"/>
    <col min="13538" max="13538" width="21.85546875" style="5" customWidth="1"/>
    <col min="13539" max="13539" width="22.85546875" style="5" customWidth="1"/>
    <col min="13540" max="13540" width="16.28515625" style="5" customWidth="1"/>
    <col min="13541" max="13541" width="20" style="5" customWidth="1"/>
    <col min="13542" max="13542" width="12" style="5" customWidth="1"/>
    <col min="13543" max="13543" width="18.42578125" style="5" customWidth="1"/>
    <col min="13544" max="13544" width="13.5703125" style="5" customWidth="1"/>
    <col min="13545" max="13545" width="16" style="5" customWidth="1"/>
    <col min="13546" max="13546" width="11.85546875" style="5" customWidth="1"/>
    <col min="13547" max="13547" width="17.5703125" style="5" customWidth="1"/>
    <col min="13548" max="13550" width="21" style="5" customWidth="1"/>
    <col min="13551" max="13551" width="11.140625" style="5" customWidth="1"/>
    <col min="13552" max="13552" width="10.28515625" style="5" customWidth="1"/>
    <col min="13553" max="13553" width="21" style="5" customWidth="1"/>
    <col min="13554" max="13554" width="27.7109375" style="5" customWidth="1"/>
    <col min="13555" max="13555" width="14.140625" style="5" customWidth="1"/>
    <col min="13556" max="13556" width="11.85546875" style="5" customWidth="1"/>
    <col min="13557" max="13559" width="13.85546875" style="5" customWidth="1"/>
    <col min="13560" max="13560" width="16.140625" style="5" customWidth="1"/>
    <col min="13561" max="13561" width="13.28515625" style="5" customWidth="1"/>
    <col min="13562" max="13562" width="21.5703125" style="5" customWidth="1"/>
    <col min="13563" max="13563" width="9.85546875" style="5" customWidth="1"/>
    <col min="13564" max="13564" width="17.42578125" style="5" customWidth="1"/>
    <col min="13565" max="13566" width="21.140625" style="5" customWidth="1"/>
    <col min="13567" max="13567" width="11.85546875" style="5" customWidth="1"/>
    <col min="13568" max="13568" width="14.28515625" style="5" customWidth="1"/>
    <col min="13569" max="13569" width="45.28515625" style="5" customWidth="1"/>
    <col min="13570" max="13570" width="17.85546875" style="5" customWidth="1"/>
    <col min="13571" max="13571" width="27" style="5" customWidth="1"/>
    <col min="13572" max="13572" width="39.28515625" style="5" customWidth="1"/>
    <col min="13573" max="13573" width="34" style="5" customWidth="1"/>
    <col min="13574" max="13574" width="15" style="5" customWidth="1"/>
    <col min="13575" max="13575" width="11.140625" style="5" customWidth="1"/>
    <col min="13576" max="13603" width="12.140625" style="5" customWidth="1"/>
    <col min="13604" max="13752" width="13.140625" style="5"/>
    <col min="13753" max="13753" width="13" style="5" customWidth="1"/>
    <col min="13754" max="13754" width="16.28515625" style="5" customWidth="1"/>
    <col min="13755" max="13756" width="11.42578125" style="5" customWidth="1"/>
    <col min="13757" max="13757" width="5.28515625" style="5" customWidth="1"/>
    <col min="13758" max="13758" width="12.85546875" style="5" customWidth="1"/>
    <col min="13759" max="13759" width="11.85546875" style="5" customWidth="1"/>
    <col min="13760" max="13760" width="9" style="5" customWidth="1"/>
    <col min="13761" max="13761" width="19.85546875" style="5" customWidth="1"/>
    <col min="13762" max="13762" width="39.140625" style="5" customWidth="1"/>
    <col min="13763" max="13763" width="14.85546875" style="5" customWidth="1"/>
    <col min="13764" max="13764" width="25.5703125" style="5" customWidth="1"/>
    <col min="13765" max="13766" width="11.28515625" style="5" customWidth="1"/>
    <col min="13767" max="13767" width="14" style="5" customWidth="1"/>
    <col min="13768" max="13768" width="13.85546875" style="5" customWidth="1"/>
    <col min="13769" max="13769" width="16" style="5" customWidth="1"/>
    <col min="13770" max="13770" width="13.85546875" style="5" customWidth="1"/>
    <col min="13771" max="13772" width="13.140625" style="5" customWidth="1"/>
    <col min="13773" max="13773" width="17.7109375" style="5" customWidth="1"/>
    <col min="13774" max="13774" width="13.85546875" style="5" customWidth="1"/>
    <col min="13775" max="13775" width="27.140625" style="5" customWidth="1"/>
    <col min="13776" max="13776" width="12.85546875" style="5" customWidth="1"/>
    <col min="13777" max="13777" width="12.28515625" style="5" customWidth="1"/>
    <col min="13778" max="13778" width="15.5703125" style="5" customWidth="1"/>
    <col min="13779" max="13779" width="10.28515625" style="5" customWidth="1"/>
    <col min="13780" max="13780" width="13.7109375" style="5" customWidth="1"/>
    <col min="13781" max="13782" width="23.28515625" style="5" customWidth="1"/>
    <col min="13783" max="13783" width="12.7109375" style="5" customWidth="1"/>
    <col min="13784" max="13784" width="10.28515625" style="5" customWidth="1"/>
    <col min="13785" max="13785" width="13.42578125" style="5" customWidth="1"/>
    <col min="13786" max="13786" width="14.85546875" style="5" customWidth="1"/>
    <col min="13787" max="13787" width="33.85546875" style="5" bestFit="1" customWidth="1"/>
    <col min="13788" max="13788" width="11.28515625" style="5" customWidth="1"/>
    <col min="13789" max="13789" width="12.28515625" style="5" customWidth="1"/>
    <col min="13790" max="13790" width="12.140625" style="5" customWidth="1"/>
    <col min="13791" max="13791" width="11.7109375" style="5" customWidth="1"/>
    <col min="13792" max="13792" width="32.7109375" style="5" customWidth="1"/>
    <col min="13793" max="13793" width="21" style="5" customWidth="1"/>
    <col min="13794" max="13794" width="21.85546875" style="5" customWidth="1"/>
    <col min="13795" max="13795" width="22.85546875" style="5" customWidth="1"/>
    <col min="13796" max="13796" width="16.28515625" style="5" customWidth="1"/>
    <col min="13797" max="13797" width="20" style="5" customWidth="1"/>
    <col min="13798" max="13798" width="12" style="5" customWidth="1"/>
    <col min="13799" max="13799" width="18.42578125" style="5" customWidth="1"/>
    <col min="13800" max="13800" width="13.5703125" style="5" customWidth="1"/>
    <col min="13801" max="13801" width="16" style="5" customWidth="1"/>
    <col min="13802" max="13802" width="11.85546875" style="5" customWidth="1"/>
    <col min="13803" max="13803" width="17.5703125" style="5" customWidth="1"/>
    <col min="13804" max="13806" width="21" style="5" customWidth="1"/>
    <col min="13807" max="13807" width="11.140625" style="5" customWidth="1"/>
    <col min="13808" max="13808" width="10.28515625" style="5" customWidth="1"/>
    <col min="13809" max="13809" width="21" style="5" customWidth="1"/>
    <col min="13810" max="13810" width="27.7109375" style="5" customWidth="1"/>
    <col min="13811" max="13811" width="14.140625" style="5" customWidth="1"/>
    <col min="13812" max="13812" width="11.85546875" style="5" customWidth="1"/>
    <col min="13813" max="13815" width="13.85546875" style="5" customWidth="1"/>
    <col min="13816" max="13816" width="16.140625" style="5" customWidth="1"/>
    <col min="13817" max="13817" width="13.28515625" style="5" customWidth="1"/>
    <col min="13818" max="13818" width="21.5703125" style="5" customWidth="1"/>
    <col min="13819" max="13819" width="9.85546875" style="5" customWidth="1"/>
    <col min="13820" max="13820" width="17.42578125" style="5" customWidth="1"/>
    <col min="13821" max="13822" width="21.140625" style="5" customWidth="1"/>
    <col min="13823" max="13823" width="11.85546875" style="5" customWidth="1"/>
    <col min="13824" max="13824" width="14.28515625" style="5" customWidth="1"/>
    <col min="13825" max="13825" width="45.28515625" style="5" customWidth="1"/>
    <col min="13826" max="13826" width="17.85546875" style="5" customWidth="1"/>
    <col min="13827" max="13827" width="27" style="5" customWidth="1"/>
    <col min="13828" max="13828" width="39.28515625" style="5" customWidth="1"/>
    <col min="13829" max="13829" width="34" style="5" customWidth="1"/>
    <col min="13830" max="13830" width="15" style="5" customWidth="1"/>
    <col min="13831" max="13831" width="11.140625" style="5" customWidth="1"/>
    <col min="13832" max="13859" width="12.140625" style="5" customWidth="1"/>
    <col min="13860" max="14008" width="13.140625" style="5"/>
    <col min="14009" max="14009" width="13" style="5" customWidth="1"/>
    <col min="14010" max="14010" width="16.28515625" style="5" customWidth="1"/>
    <col min="14011" max="14012" width="11.42578125" style="5" customWidth="1"/>
    <col min="14013" max="14013" width="5.28515625" style="5" customWidth="1"/>
    <col min="14014" max="14014" width="12.85546875" style="5" customWidth="1"/>
    <col min="14015" max="14015" width="11.85546875" style="5" customWidth="1"/>
    <col min="14016" max="14016" width="9" style="5" customWidth="1"/>
    <col min="14017" max="14017" width="19.85546875" style="5" customWidth="1"/>
    <col min="14018" max="14018" width="39.140625" style="5" customWidth="1"/>
    <col min="14019" max="14019" width="14.85546875" style="5" customWidth="1"/>
    <col min="14020" max="14020" width="25.5703125" style="5" customWidth="1"/>
    <col min="14021" max="14022" width="11.28515625" style="5" customWidth="1"/>
    <col min="14023" max="14023" width="14" style="5" customWidth="1"/>
    <col min="14024" max="14024" width="13.85546875" style="5" customWidth="1"/>
    <col min="14025" max="14025" width="16" style="5" customWidth="1"/>
    <col min="14026" max="14026" width="13.85546875" style="5" customWidth="1"/>
    <col min="14027" max="14028" width="13.140625" style="5" customWidth="1"/>
    <col min="14029" max="14029" width="17.7109375" style="5" customWidth="1"/>
    <col min="14030" max="14030" width="13.85546875" style="5" customWidth="1"/>
    <col min="14031" max="14031" width="27.140625" style="5" customWidth="1"/>
    <col min="14032" max="14032" width="12.85546875" style="5" customWidth="1"/>
    <col min="14033" max="14033" width="12.28515625" style="5" customWidth="1"/>
    <col min="14034" max="14034" width="15.5703125" style="5" customWidth="1"/>
    <col min="14035" max="14035" width="10.28515625" style="5" customWidth="1"/>
    <col min="14036" max="14036" width="13.7109375" style="5" customWidth="1"/>
    <col min="14037" max="14038" width="23.28515625" style="5" customWidth="1"/>
    <col min="14039" max="14039" width="12.7109375" style="5" customWidth="1"/>
    <col min="14040" max="14040" width="10.28515625" style="5" customWidth="1"/>
    <col min="14041" max="14041" width="13.42578125" style="5" customWidth="1"/>
    <col min="14042" max="14042" width="14.85546875" style="5" customWidth="1"/>
    <col min="14043" max="14043" width="33.85546875" style="5" bestFit="1" customWidth="1"/>
    <col min="14044" max="14044" width="11.28515625" style="5" customWidth="1"/>
    <col min="14045" max="14045" width="12.28515625" style="5" customWidth="1"/>
    <col min="14046" max="14046" width="12.140625" style="5" customWidth="1"/>
    <col min="14047" max="14047" width="11.7109375" style="5" customWidth="1"/>
    <col min="14048" max="14048" width="32.7109375" style="5" customWidth="1"/>
    <col min="14049" max="14049" width="21" style="5" customWidth="1"/>
    <col min="14050" max="14050" width="21.85546875" style="5" customWidth="1"/>
    <col min="14051" max="14051" width="22.85546875" style="5" customWidth="1"/>
    <col min="14052" max="14052" width="16.28515625" style="5" customWidth="1"/>
    <col min="14053" max="14053" width="20" style="5" customWidth="1"/>
    <col min="14054" max="14054" width="12" style="5" customWidth="1"/>
    <col min="14055" max="14055" width="18.42578125" style="5" customWidth="1"/>
    <col min="14056" max="14056" width="13.5703125" style="5" customWidth="1"/>
    <col min="14057" max="14057" width="16" style="5" customWidth="1"/>
    <col min="14058" max="14058" width="11.85546875" style="5" customWidth="1"/>
    <col min="14059" max="14059" width="17.5703125" style="5" customWidth="1"/>
    <col min="14060" max="14062" width="21" style="5" customWidth="1"/>
    <col min="14063" max="14063" width="11.140625" style="5" customWidth="1"/>
    <col min="14064" max="14064" width="10.28515625" style="5" customWidth="1"/>
    <col min="14065" max="14065" width="21" style="5" customWidth="1"/>
    <col min="14066" max="14066" width="27.7109375" style="5" customWidth="1"/>
    <col min="14067" max="14067" width="14.140625" style="5" customWidth="1"/>
    <col min="14068" max="14068" width="11.85546875" style="5" customWidth="1"/>
    <col min="14069" max="14071" width="13.85546875" style="5" customWidth="1"/>
    <col min="14072" max="14072" width="16.140625" style="5" customWidth="1"/>
    <col min="14073" max="14073" width="13.28515625" style="5" customWidth="1"/>
    <col min="14074" max="14074" width="21.5703125" style="5" customWidth="1"/>
    <col min="14075" max="14075" width="9.85546875" style="5" customWidth="1"/>
    <col min="14076" max="14076" width="17.42578125" style="5" customWidth="1"/>
    <col min="14077" max="14078" width="21.140625" style="5" customWidth="1"/>
    <col min="14079" max="14079" width="11.85546875" style="5" customWidth="1"/>
    <col min="14080" max="14080" width="14.28515625" style="5" customWidth="1"/>
    <col min="14081" max="14081" width="45.28515625" style="5" customWidth="1"/>
    <col min="14082" max="14082" width="17.85546875" style="5" customWidth="1"/>
    <col min="14083" max="14083" width="27" style="5" customWidth="1"/>
    <col min="14084" max="14084" width="39.28515625" style="5" customWidth="1"/>
    <col min="14085" max="14085" width="34" style="5" customWidth="1"/>
    <col min="14086" max="14086" width="15" style="5" customWidth="1"/>
    <col min="14087" max="14087" width="11.140625" style="5" customWidth="1"/>
    <col min="14088" max="14115" width="12.140625" style="5" customWidth="1"/>
    <col min="14116" max="14264" width="13.140625" style="5"/>
    <col min="14265" max="14265" width="13" style="5" customWidth="1"/>
    <col min="14266" max="14266" width="16.28515625" style="5" customWidth="1"/>
    <col min="14267" max="14268" width="11.42578125" style="5" customWidth="1"/>
    <col min="14269" max="14269" width="5.28515625" style="5" customWidth="1"/>
    <col min="14270" max="14270" width="12.85546875" style="5" customWidth="1"/>
    <col min="14271" max="14271" width="11.85546875" style="5" customWidth="1"/>
    <col min="14272" max="14272" width="9" style="5" customWidth="1"/>
    <col min="14273" max="14273" width="19.85546875" style="5" customWidth="1"/>
    <col min="14274" max="14274" width="39.140625" style="5" customWidth="1"/>
    <col min="14275" max="14275" width="14.85546875" style="5" customWidth="1"/>
    <col min="14276" max="14276" width="25.5703125" style="5" customWidth="1"/>
    <col min="14277" max="14278" width="11.28515625" style="5" customWidth="1"/>
    <col min="14279" max="14279" width="14" style="5" customWidth="1"/>
    <col min="14280" max="14280" width="13.85546875" style="5" customWidth="1"/>
    <col min="14281" max="14281" width="16" style="5" customWidth="1"/>
    <col min="14282" max="14282" width="13.85546875" style="5" customWidth="1"/>
    <col min="14283" max="14284" width="13.140625" style="5" customWidth="1"/>
    <col min="14285" max="14285" width="17.7109375" style="5" customWidth="1"/>
    <col min="14286" max="14286" width="13.85546875" style="5" customWidth="1"/>
    <col min="14287" max="14287" width="27.140625" style="5" customWidth="1"/>
    <col min="14288" max="14288" width="12.85546875" style="5" customWidth="1"/>
    <col min="14289" max="14289" width="12.28515625" style="5" customWidth="1"/>
    <col min="14290" max="14290" width="15.5703125" style="5" customWidth="1"/>
    <col min="14291" max="14291" width="10.28515625" style="5" customWidth="1"/>
    <col min="14292" max="14292" width="13.7109375" style="5" customWidth="1"/>
    <col min="14293" max="14294" width="23.28515625" style="5" customWidth="1"/>
    <col min="14295" max="14295" width="12.7109375" style="5" customWidth="1"/>
    <col min="14296" max="14296" width="10.28515625" style="5" customWidth="1"/>
    <col min="14297" max="14297" width="13.42578125" style="5" customWidth="1"/>
    <col min="14298" max="14298" width="14.85546875" style="5" customWidth="1"/>
    <col min="14299" max="14299" width="33.85546875" style="5" bestFit="1" customWidth="1"/>
    <col min="14300" max="14300" width="11.28515625" style="5" customWidth="1"/>
    <col min="14301" max="14301" width="12.28515625" style="5" customWidth="1"/>
    <col min="14302" max="14302" width="12.140625" style="5" customWidth="1"/>
    <col min="14303" max="14303" width="11.7109375" style="5" customWidth="1"/>
    <col min="14304" max="14304" width="32.7109375" style="5" customWidth="1"/>
    <col min="14305" max="14305" width="21" style="5" customWidth="1"/>
    <col min="14306" max="14306" width="21.85546875" style="5" customWidth="1"/>
    <col min="14307" max="14307" width="22.85546875" style="5" customWidth="1"/>
    <col min="14308" max="14308" width="16.28515625" style="5" customWidth="1"/>
    <col min="14309" max="14309" width="20" style="5" customWidth="1"/>
    <col min="14310" max="14310" width="12" style="5" customWidth="1"/>
    <col min="14311" max="14311" width="18.42578125" style="5" customWidth="1"/>
    <col min="14312" max="14312" width="13.5703125" style="5" customWidth="1"/>
    <col min="14313" max="14313" width="16" style="5" customWidth="1"/>
    <col min="14314" max="14314" width="11.85546875" style="5" customWidth="1"/>
    <col min="14315" max="14315" width="17.5703125" style="5" customWidth="1"/>
    <col min="14316" max="14318" width="21" style="5" customWidth="1"/>
    <col min="14319" max="14319" width="11.140625" style="5" customWidth="1"/>
    <col min="14320" max="14320" width="10.28515625" style="5" customWidth="1"/>
    <col min="14321" max="14321" width="21" style="5" customWidth="1"/>
    <col min="14322" max="14322" width="27.7109375" style="5" customWidth="1"/>
    <col min="14323" max="14323" width="14.140625" style="5" customWidth="1"/>
    <col min="14324" max="14324" width="11.85546875" style="5" customWidth="1"/>
    <col min="14325" max="14327" width="13.85546875" style="5" customWidth="1"/>
    <col min="14328" max="14328" width="16.140625" style="5" customWidth="1"/>
    <col min="14329" max="14329" width="13.28515625" style="5" customWidth="1"/>
    <col min="14330" max="14330" width="21.5703125" style="5" customWidth="1"/>
    <col min="14331" max="14331" width="9.85546875" style="5" customWidth="1"/>
    <col min="14332" max="14332" width="17.42578125" style="5" customWidth="1"/>
    <col min="14333" max="14334" width="21.140625" style="5" customWidth="1"/>
    <col min="14335" max="14335" width="11.85546875" style="5" customWidth="1"/>
    <col min="14336" max="14336" width="14.28515625" style="5" customWidth="1"/>
    <col min="14337" max="14337" width="45.28515625" style="5" customWidth="1"/>
    <col min="14338" max="14338" width="17.85546875" style="5" customWidth="1"/>
    <col min="14339" max="14339" width="27" style="5" customWidth="1"/>
    <col min="14340" max="14340" width="39.28515625" style="5" customWidth="1"/>
    <col min="14341" max="14341" width="34" style="5" customWidth="1"/>
    <col min="14342" max="14342" width="15" style="5" customWidth="1"/>
    <col min="14343" max="14343" width="11.140625" style="5" customWidth="1"/>
    <col min="14344" max="14371" width="12.140625" style="5" customWidth="1"/>
    <col min="14372" max="14520" width="13.140625" style="5"/>
    <col min="14521" max="14521" width="13" style="5" customWidth="1"/>
    <col min="14522" max="14522" width="16.28515625" style="5" customWidth="1"/>
    <col min="14523" max="14524" width="11.42578125" style="5" customWidth="1"/>
    <col min="14525" max="14525" width="5.28515625" style="5" customWidth="1"/>
    <col min="14526" max="14526" width="12.85546875" style="5" customWidth="1"/>
    <col min="14527" max="14527" width="11.85546875" style="5" customWidth="1"/>
    <col min="14528" max="14528" width="9" style="5" customWidth="1"/>
    <col min="14529" max="14529" width="19.85546875" style="5" customWidth="1"/>
    <col min="14530" max="14530" width="39.140625" style="5" customWidth="1"/>
    <col min="14531" max="14531" width="14.85546875" style="5" customWidth="1"/>
    <col min="14532" max="14532" width="25.5703125" style="5" customWidth="1"/>
    <col min="14533" max="14534" width="11.28515625" style="5" customWidth="1"/>
    <col min="14535" max="14535" width="14" style="5" customWidth="1"/>
    <col min="14536" max="14536" width="13.85546875" style="5" customWidth="1"/>
    <col min="14537" max="14537" width="16" style="5" customWidth="1"/>
    <col min="14538" max="14538" width="13.85546875" style="5" customWidth="1"/>
    <col min="14539" max="14540" width="13.140625" style="5" customWidth="1"/>
    <col min="14541" max="14541" width="17.7109375" style="5" customWidth="1"/>
    <col min="14542" max="14542" width="13.85546875" style="5" customWidth="1"/>
    <col min="14543" max="14543" width="27.140625" style="5" customWidth="1"/>
    <col min="14544" max="14544" width="12.85546875" style="5" customWidth="1"/>
    <col min="14545" max="14545" width="12.28515625" style="5" customWidth="1"/>
    <col min="14546" max="14546" width="15.5703125" style="5" customWidth="1"/>
    <col min="14547" max="14547" width="10.28515625" style="5" customWidth="1"/>
    <col min="14548" max="14548" width="13.7109375" style="5" customWidth="1"/>
    <col min="14549" max="14550" width="23.28515625" style="5" customWidth="1"/>
    <col min="14551" max="14551" width="12.7109375" style="5" customWidth="1"/>
    <col min="14552" max="14552" width="10.28515625" style="5" customWidth="1"/>
    <col min="14553" max="14553" width="13.42578125" style="5" customWidth="1"/>
    <col min="14554" max="14554" width="14.85546875" style="5" customWidth="1"/>
    <col min="14555" max="14555" width="33.85546875" style="5" bestFit="1" customWidth="1"/>
    <col min="14556" max="14556" width="11.28515625" style="5" customWidth="1"/>
    <col min="14557" max="14557" width="12.28515625" style="5" customWidth="1"/>
    <col min="14558" max="14558" width="12.140625" style="5" customWidth="1"/>
    <col min="14559" max="14559" width="11.7109375" style="5" customWidth="1"/>
    <col min="14560" max="14560" width="32.7109375" style="5" customWidth="1"/>
    <col min="14561" max="14561" width="21" style="5" customWidth="1"/>
    <col min="14562" max="14562" width="21.85546875" style="5" customWidth="1"/>
    <col min="14563" max="14563" width="22.85546875" style="5" customWidth="1"/>
    <col min="14564" max="14564" width="16.28515625" style="5" customWidth="1"/>
    <col min="14565" max="14565" width="20" style="5" customWidth="1"/>
    <col min="14566" max="14566" width="12" style="5" customWidth="1"/>
    <col min="14567" max="14567" width="18.42578125" style="5" customWidth="1"/>
    <col min="14568" max="14568" width="13.5703125" style="5" customWidth="1"/>
    <col min="14569" max="14569" width="16" style="5" customWidth="1"/>
    <col min="14570" max="14570" width="11.85546875" style="5" customWidth="1"/>
    <col min="14571" max="14571" width="17.5703125" style="5" customWidth="1"/>
    <col min="14572" max="14574" width="21" style="5" customWidth="1"/>
    <col min="14575" max="14575" width="11.140625" style="5" customWidth="1"/>
    <col min="14576" max="14576" width="10.28515625" style="5" customWidth="1"/>
    <col min="14577" max="14577" width="21" style="5" customWidth="1"/>
    <col min="14578" max="14578" width="27.7109375" style="5" customWidth="1"/>
    <col min="14579" max="14579" width="14.140625" style="5" customWidth="1"/>
    <col min="14580" max="14580" width="11.85546875" style="5" customWidth="1"/>
    <col min="14581" max="14583" width="13.85546875" style="5" customWidth="1"/>
    <col min="14584" max="14584" width="16.140625" style="5" customWidth="1"/>
    <col min="14585" max="14585" width="13.28515625" style="5" customWidth="1"/>
    <col min="14586" max="14586" width="21.5703125" style="5" customWidth="1"/>
    <col min="14587" max="14587" width="9.85546875" style="5" customWidth="1"/>
    <col min="14588" max="14588" width="17.42578125" style="5" customWidth="1"/>
    <col min="14589" max="14590" width="21.140625" style="5" customWidth="1"/>
    <col min="14591" max="14591" width="11.85546875" style="5" customWidth="1"/>
    <col min="14592" max="14592" width="14.28515625" style="5" customWidth="1"/>
    <col min="14593" max="14593" width="45.28515625" style="5" customWidth="1"/>
    <col min="14594" max="14594" width="17.85546875" style="5" customWidth="1"/>
    <col min="14595" max="14595" width="27" style="5" customWidth="1"/>
    <col min="14596" max="14596" width="39.28515625" style="5" customWidth="1"/>
    <col min="14597" max="14597" width="34" style="5" customWidth="1"/>
    <col min="14598" max="14598" width="15" style="5" customWidth="1"/>
    <col min="14599" max="14599" width="11.140625" style="5" customWidth="1"/>
    <col min="14600" max="14627" width="12.140625" style="5" customWidth="1"/>
    <col min="14628" max="14776" width="13.140625" style="5"/>
    <col min="14777" max="14777" width="13" style="5" customWidth="1"/>
    <col min="14778" max="14778" width="16.28515625" style="5" customWidth="1"/>
    <col min="14779" max="14780" width="11.42578125" style="5" customWidth="1"/>
    <col min="14781" max="14781" width="5.28515625" style="5" customWidth="1"/>
    <col min="14782" max="14782" width="12.85546875" style="5" customWidth="1"/>
    <col min="14783" max="14783" width="11.85546875" style="5" customWidth="1"/>
    <col min="14784" max="14784" width="9" style="5" customWidth="1"/>
    <col min="14785" max="14785" width="19.85546875" style="5" customWidth="1"/>
    <col min="14786" max="14786" width="39.140625" style="5" customWidth="1"/>
    <col min="14787" max="14787" width="14.85546875" style="5" customWidth="1"/>
    <col min="14788" max="14788" width="25.5703125" style="5" customWidth="1"/>
    <col min="14789" max="14790" width="11.28515625" style="5" customWidth="1"/>
    <col min="14791" max="14791" width="14" style="5" customWidth="1"/>
    <col min="14792" max="14792" width="13.85546875" style="5" customWidth="1"/>
    <col min="14793" max="14793" width="16" style="5" customWidth="1"/>
    <col min="14794" max="14794" width="13.85546875" style="5" customWidth="1"/>
    <col min="14795" max="14796" width="13.140625" style="5" customWidth="1"/>
    <col min="14797" max="14797" width="17.7109375" style="5" customWidth="1"/>
    <col min="14798" max="14798" width="13.85546875" style="5" customWidth="1"/>
    <col min="14799" max="14799" width="27.140625" style="5" customWidth="1"/>
    <col min="14800" max="14800" width="12.85546875" style="5" customWidth="1"/>
    <col min="14801" max="14801" width="12.28515625" style="5" customWidth="1"/>
    <col min="14802" max="14802" width="15.5703125" style="5" customWidth="1"/>
    <col min="14803" max="14803" width="10.28515625" style="5" customWidth="1"/>
    <col min="14804" max="14804" width="13.7109375" style="5" customWidth="1"/>
    <col min="14805" max="14806" width="23.28515625" style="5" customWidth="1"/>
    <col min="14807" max="14807" width="12.7109375" style="5" customWidth="1"/>
    <col min="14808" max="14808" width="10.28515625" style="5" customWidth="1"/>
    <col min="14809" max="14809" width="13.42578125" style="5" customWidth="1"/>
    <col min="14810" max="14810" width="14.85546875" style="5" customWidth="1"/>
    <col min="14811" max="14811" width="33.85546875" style="5" bestFit="1" customWidth="1"/>
    <col min="14812" max="14812" width="11.28515625" style="5" customWidth="1"/>
    <col min="14813" max="14813" width="12.28515625" style="5" customWidth="1"/>
    <col min="14814" max="14814" width="12.140625" style="5" customWidth="1"/>
    <col min="14815" max="14815" width="11.7109375" style="5" customWidth="1"/>
    <col min="14816" max="14816" width="32.7109375" style="5" customWidth="1"/>
    <col min="14817" max="14817" width="21" style="5" customWidth="1"/>
    <col min="14818" max="14818" width="21.85546875" style="5" customWidth="1"/>
    <col min="14819" max="14819" width="22.85546875" style="5" customWidth="1"/>
    <col min="14820" max="14820" width="16.28515625" style="5" customWidth="1"/>
    <col min="14821" max="14821" width="20" style="5" customWidth="1"/>
    <col min="14822" max="14822" width="12" style="5" customWidth="1"/>
    <col min="14823" max="14823" width="18.42578125" style="5" customWidth="1"/>
    <col min="14824" max="14824" width="13.5703125" style="5" customWidth="1"/>
    <col min="14825" max="14825" width="16" style="5" customWidth="1"/>
    <col min="14826" max="14826" width="11.85546875" style="5" customWidth="1"/>
    <col min="14827" max="14827" width="17.5703125" style="5" customWidth="1"/>
    <col min="14828" max="14830" width="21" style="5" customWidth="1"/>
    <col min="14831" max="14831" width="11.140625" style="5" customWidth="1"/>
    <col min="14832" max="14832" width="10.28515625" style="5" customWidth="1"/>
    <col min="14833" max="14833" width="21" style="5" customWidth="1"/>
    <col min="14834" max="14834" width="27.7109375" style="5" customWidth="1"/>
    <col min="14835" max="14835" width="14.140625" style="5" customWidth="1"/>
    <col min="14836" max="14836" width="11.85546875" style="5" customWidth="1"/>
    <col min="14837" max="14839" width="13.85546875" style="5" customWidth="1"/>
    <col min="14840" max="14840" width="16.140625" style="5" customWidth="1"/>
    <col min="14841" max="14841" width="13.28515625" style="5" customWidth="1"/>
    <col min="14842" max="14842" width="21.5703125" style="5" customWidth="1"/>
    <col min="14843" max="14843" width="9.85546875" style="5" customWidth="1"/>
    <col min="14844" max="14844" width="17.42578125" style="5" customWidth="1"/>
    <col min="14845" max="14846" width="21.140625" style="5" customWidth="1"/>
    <col min="14847" max="14847" width="11.85546875" style="5" customWidth="1"/>
    <col min="14848" max="14848" width="14.28515625" style="5" customWidth="1"/>
    <col min="14849" max="14849" width="45.28515625" style="5" customWidth="1"/>
    <col min="14850" max="14850" width="17.85546875" style="5" customWidth="1"/>
    <col min="14851" max="14851" width="27" style="5" customWidth="1"/>
    <col min="14852" max="14852" width="39.28515625" style="5" customWidth="1"/>
    <col min="14853" max="14853" width="34" style="5" customWidth="1"/>
    <col min="14854" max="14854" width="15" style="5" customWidth="1"/>
    <col min="14855" max="14855" width="11.140625" style="5" customWidth="1"/>
    <col min="14856" max="14883" width="12.140625" style="5" customWidth="1"/>
    <col min="14884" max="15032" width="13.140625" style="5"/>
    <col min="15033" max="15033" width="13" style="5" customWidth="1"/>
    <col min="15034" max="15034" width="16.28515625" style="5" customWidth="1"/>
    <col min="15035" max="15036" width="11.42578125" style="5" customWidth="1"/>
    <col min="15037" max="15037" width="5.28515625" style="5" customWidth="1"/>
    <col min="15038" max="15038" width="12.85546875" style="5" customWidth="1"/>
    <col min="15039" max="15039" width="11.85546875" style="5" customWidth="1"/>
    <col min="15040" max="15040" width="9" style="5" customWidth="1"/>
    <col min="15041" max="15041" width="19.85546875" style="5" customWidth="1"/>
    <col min="15042" max="15042" width="39.140625" style="5" customWidth="1"/>
    <col min="15043" max="15043" width="14.85546875" style="5" customWidth="1"/>
    <col min="15044" max="15044" width="25.5703125" style="5" customWidth="1"/>
    <col min="15045" max="15046" width="11.28515625" style="5" customWidth="1"/>
    <col min="15047" max="15047" width="14" style="5" customWidth="1"/>
    <col min="15048" max="15048" width="13.85546875" style="5" customWidth="1"/>
    <col min="15049" max="15049" width="16" style="5" customWidth="1"/>
    <col min="15050" max="15050" width="13.85546875" style="5" customWidth="1"/>
    <col min="15051" max="15052" width="13.140625" style="5" customWidth="1"/>
    <col min="15053" max="15053" width="17.7109375" style="5" customWidth="1"/>
    <col min="15054" max="15054" width="13.85546875" style="5" customWidth="1"/>
    <col min="15055" max="15055" width="27.140625" style="5" customWidth="1"/>
    <col min="15056" max="15056" width="12.85546875" style="5" customWidth="1"/>
    <col min="15057" max="15057" width="12.28515625" style="5" customWidth="1"/>
    <col min="15058" max="15058" width="15.5703125" style="5" customWidth="1"/>
    <col min="15059" max="15059" width="10.28515625" style="5" customWidth="1"/>
    <col min="15060" max="15060" width="13.7109375" style="5" customWidth="1"/>
    <col min="15061" max="15062" width="23.28515625" style="5" customWidth="1"/>
    <col min="15063" max="15063" width="12.7109375" style="5" customWidth="1"/>
    <col min="15064" max="15064" width="10.28515625" style="5" customWidth="1"/>
    <col min="15065" max="15065" width="13.42578125" style="5" customWidth="1"/>
    <col min="15066" max="15066" width="14.85546875" style="5" customWidth="1"/>
    <col min="15067" max="15067" width="33.85546875" style="5" bestFit="1" customWidth="1"/>
    <col min="15068" max="15068" width="11.28515625" style="5" customWidth="1"/>
    <col min="15069" max="15069" width="12.28515625" style="5" customWidth="1"/>
    <col min="15070" max="15070" width="12.140625" style="5" customWidth="1"/>
    <col min="15071" max="15071" width="11.7109375" style="5" customWidth="1"/>
    <col min="15072" max="15072" width="32.7109375" style="5" customWidth="1"/>
    <col min="15073" max="15073" width="21" style="5" customWidth="1"/>
    <col min="15074" max="15074" width="21.85546875" style="5" customWidth="1"/>
    <col min="15075" max="15075" width="22.85546875" style="5" customWidth="1"/>
    <col min="15076" max="15076" width="16.28515625" style="5" customWidth="1"/>
    <col min="15077" max="15077" width="20" style="5" customWidth="1"/>
    <col min="15078" max="15078" width="12" style="5" customWidth="1"/>
    <col min="15079" max="15079" width="18.42578125" style="5" customWidth="1"/>
    <col min="15080" max="15080" width="13.5703125" style="5" customWidth="1"/>
    <col min="15081" max="15081" width="16" style="5" customWidth="1"/>
    <col min="15082" max="15082" width="11.85546875" style="5" customWidth="1"/>
    <col min="15083" max="15083" width="17.5703125" style="5" customWidth="1"/>
    <col min="15084" max="15086" width="21" style="5" customWidth="1"/>
    <col min="15087" max="15087" width="11.140625" style="5" customWidth="1"/>
    <col min="15088" max="15088" width="10.28515625" style="5" customWidth="1"/>
    <col min="15089" max="15089" width="21" style="5" customWidth="1"/>
    <col min="15090" max="15090" width="27.7109375" style="5" customWidth="1"/>
    <col min="15091" max="15091" width="14.140625" style="5" customWidth="1"/>
    <col min="15092" max="15092" width="11.85546875" style="5" customWidth="1"/>
    <col min="15093" max="15095" width="13.85546875" style="5" customWidth="1"/>
    <col min="15096" max="15096" width="16.140625" style="5" customWidth="1"/>
    <col min="15097" max="15097" width="13.28515625" style="5" customWidth="1"/>
    <col min="15098" max="15098" width="21.5703125" style="5" customWidth="1"/>
    <col min="15099" max="15099" width="9.85546875" style="5" customWidth="1"/>
    <col min="15100" max="15100" width="17.42578125" style="5" customWidth="1"/>
    <col min="15101" max="15102" width="21.140625" style="5" customWidth="1"/>
    <col min="15103" max="15103" width="11.85546875" style="5" customWidth="1"/>
    <col min="15104" max="15104" width="14.28515625" style="5" customWidth="1"/>
    <col min="15105" max="15105" width="45.28515625" style="5" customWidth="1"/>
    <col min="15106" max="15106" width="17.85546875" style="5" customWidth="1"/>
    <col min="15107" max="15107" width="27" style="5" customWidth="1"/>
    <col min="15108" max="15108" width="39.28515625" style="5" customWidth="1"/>
    <col min="15109" max="15109" width="34" style="5" customWidth="1"/>
    <col min="15110" max="15110" width="15" style="5" customWidth="1"/>
    <col min="15111" max="15111" width="11.140625" style="5" customWidth="1"/>
    <col min="15112" max="15139" width="12.140625" style="5" customWidth="1"/>
    <col min="15140" max="15288" width="13.140625" style="5"/>
    <col min="15289" max="15289" width="13" style="5" customWidth="1"/>
    <col min="15290" max="15290" width="16.28515625" style="5" customWidth="1"/>
    <col min="15291" max="15292" width="11.42578125" style="5" customWidth="1"/>
    <col min="15293" max="15293" width="5.28515625" style="5" customWidth="1"/>
    <col min="15294" max="15294" width="12.85546875" style="5" customWidth="1"/>
    <col min="15295" max="15295" width="11.85546875" style="5" customWidth="1"/>
    <col min="15296" max="15296" width="9" style="5" customWidth="1"/>
    <col min="15297" max="15297" width="19.85546875" style="5" customWidth="1"/>
    <col min="15298" max="15298" width="39.140625" style="5" customWidth="1"/>
    <col min="15299" max="15299" width="14.85546875" style="5" customWidth="1"/>
    <col min="15300" max="15300" width="25.5703125" style="5" customWidth="1"/>
    <col min="15301" max="15302" width="11.28515625" style="5" customWidth="1"/>
    <col min="15303" max="15303" width="14" style="5" customWidth="1"/>
    <col min="15304" max="15304" width="13.85546875" style="5" customWidth="1"/>
    <col min="15305" max="15305" width="16" style="5" customWidth="1"/>
    <col min="15306" max="15306" width="13.85546875" style="5" customWidth="1"/>
    <col min="15307" max="15308" width="13.140625" style="5" customWidth="1"/>
    <col min="15309" max="15309" width="17.7109375" style="5" customWidth="1"/>
    <col min="15310" max="15310" width="13.85546875" style="5" customWidth="1"/>
    <col min="15311" max="15311" width="27.140625" style="5" customWidth="1"/>
    <col min="15312" max="15312" width="12.85546875" style="5" customWidth="1"/>
    <col min="15313" max="15313" width="12.28515625" style="5" customWidth="1"/>
    <col min="15314" max="15314" width="15.5703125" style="5" customWidth="1"/>
    <col min="15315" max="15315" width="10.28515625" style="5" customWidth="1"/>
    <col min="15316" max="15316" width="13.7109375" style="5" customWidth="1"/>
    <col min="15317" max="15318" width="23.28515625" style="5" customWidth="1"/>
    <col min="15319" max="15319" width="12.7109375" style="5" customWidth="1"/>
    <col min="15320" max="15320" width="10.28515625" style="5" customWidth="1"/>
    <col min="15321" max="15321" width="13.42578125" style="5" customWidth="1"/>
    <col min="15322" max="15322" width="14.85546875" style="5" customWidth="1"/>
    <col min="15323" max="15323" width="33.85546875" style="5" bestFit="1" customWidth="1"/>
    <col min="15324" max="15324" width="11.28515625" style="5" customWidth="1"/>
    <col min="15325" max="15325" width="12.28515625" style="5" customWidth="1"/>
    <col min="15326" max="15326" width="12.140625" style="5" customWidth="1"/>
    <col min="15327" max="15327" width="11.7109375" style="5" customWidth="1"/>
    <col min="15328" max="15328" width="32.7109375" style="5" customWidth="1"/>
    <col min="15329" max="15329" width="21" style="5" customWidth="1"/>
    <col min="15330" max="15330" width="21.85546875" style="5" customWidth="1"/>
    <col min="15331" max="15331" width="22.85546875" style="5" customWidth="1"/>
    <col min="15332" max="15332" width="16.28515625" style="5" customWidth="1"/>
    <col min="15333" max="15333" width="20" style="5" customWidth="1"/>
    <col min="15334" max="15334" width="12" style="5" customWidth="1"/>
    <col min="15335" max="15335" width="18.42578125" style="5" customWidth="1"/>
    <col min="15336" max="15336" width="13.5703125" style="5" customWidth="1"/>
    <col min="15337" max="15337" width="16" style="5" customWidth="1"/>
    <col min="15338" max="15338" width="11.85546875" style="5" customWidth="1"/>
    <col min="15339" max="15339" width="17.5703125" style="5" customWidth="1"/>
    <col min="15340" max="15342" width="21" style="5" customWidth="1"/>
    <col min="15343" max="15343" width="11.140625" style="5" customWidth="1"/>
    <col min="15344" max="15344" width="10.28515625" style="5" customWidth="1"/>
    <col min="15345" max="15345" width="21" style="5" customWidth="1"/>
    <col min="15346" max="15346" width="27.7109375" style="5" customWidth="1"/>
    <col min="15347" max="15347" width="14.140625" style="5" customWidth="1"/>
    <col min="15348" max="15348" width="11.85546875" style="5" customWidth="1"/>
    <col min="15349" max="15351" width="13.85546875" style="5" customWidth="1"/>
    <col min="15352" max="15352" width="16.140625" style="5" customWidth="1"/>
    <col min="15353" max="15353" width="13.28515625" style="5" customWidth="1"/>
    <col min="15354" max="15354" width="21.5703125" style="5" customWidth="1"/>
    <col min="15355" max="15355" width="9.85546875" style="5" customWidth="1"/>
    <col min="15356" max="15356" width="17.42578125" style="5" customWidth="1"/>
    <col min="15357" max="15358" width="21.140625" style="5" customWidth="1"/>
    <col min="15359" max="15359" width="11.85546875" style="5" customWidth="1"/>
    <col min="15360" max="15360" width="14.28515625" style="5" customWidth="1"/>
    <col min="15361" max="15361" width="45.28515625" style="5" customWidth="1"/>
    <col min="15362" max="15362" width="17.85546875" style="5" customWidth="1"/>
    <col min="15363" max="15363" width="27" style="5" customWidth="1"/>
    <col min="15364" max="15364" width="39.28515625" style="5" customWidth="1"/>
    <col min="15365" max="15365" width="34" style="5" customWidth="1"/>
    <col min="15366" max="15366" width="15" style="5" customWidth="1"/>
    <col min="15367" max="15367" width="11.140625" style="5" customWidth="1"/>
    <col min="15368" max="15395" width="12.140625" style="5" customWidth="1"/>
    <col min="15396" max="15544" width="13.140625" style="5"/>
    <col min="15545" max="15545" width="13" style="5" customWidth="1"/>
    <col min="15546" max="15546" width="16.28515625" style="5" customWidth="1"/>
    <col min="15547" max="15548" width="11.42578125" style="5" customWidth="1"/>
    <col min="15549" max="15549" width="5.28515625" style="5" customWidth="1"/>
    <col min="15550" max="15550" width="12.85546875" style="5" customWidth="1"/>
    <col min="15551" max="15551" width="11.85546875" style="5" customWidth="1"/>
    <col min="15552" max="15552" width="9" style="5" customWidth="1"/>
    <col min="15553" max="15553" width="19.85546875" style="5" customWidth="1"/>
    <col min="15554" max="15554" width="39.140625" style="5" customWidth="1"/>
    <col min="15555" max="15555" width="14.85546875" style="5" customWidth="1"/>
    <col min="15556" max="15556" width="25.5703125" style="5" customWidth="1"/>
    <col min="15557" max="15558" width="11.28515625" style="5" customWidth="1"/>
    <col min="15559" max="15559" width="14" style="5" customWidth="1"/>
    <col min="15560" max="15560" width="13.85546875" style="5" customWidth="1"/>
    <col min="15561" max="15561" width="16" style="5" customWidth="1"/>
    <col min="15562" max="15562" width="13.85546875" style="5" customWidth="1"/>
    <col min="15563" max="15564" width="13.140625" style="5" customWidth="1"/>
    <col min="15565" max="15565" width="17.7109375" style="5" customWidth="1"/>
    <col min="15566" max="15566" width="13.85546875" style="5" customWidth="1"/>
    <col min="15567" max="15567" width="27.140625" style="5" customWidth="1"/>
    <col min="15568" max="15568" width="12.85546875" style="5" customWidth="1"/>
    <col min="15569" max="15569" width="12.28515625" style="5" customWidth="1"/>
    <col min="15570" max="15570" width="15.5703125" style="5" customWidth="1"/>
    <col min="15571" max="15571" width="10.28515625" style="5" customWidth="1"/>
    <col min="15572" max="15572" width="13.7109375" style="5" customWidth="1"/>
    <col min="15573" max="15574" width="23.28515625" style="5" customWidth="1"/>
    <col min="15575" max="15575" width="12.7109375" style="5" customWidth="1"/>
    <col min="15576" max="15576" width="10.28515625" style="5" customWidth="1"/>
    <col min="15577" max="15577" width="13.42578125" style="5" customWidth="1"/>
    <col min="15578" max="15578" width="14.85546875" style="5" customWidth="1"/>
    <col min="15579" max="15579" width="33.85546875" style="5" bestFit="1" customWidth="1"/>
    <col min="15580" max="15580" width="11.28515625" style="5" customWidth="1"/>
    <col min="15581" max="15581" width="12.28515625" style="5" customWidth="1"/>
    <col min="15582" max="15582" width="12.140625" style="5" customWidth="1"/>
    <col min="15583" max="15583" width="11.7109375" style="5" customWidth="1"/>
    <col min="15584" max="15584" width="32.7109375" style="5" customWidth="1"/>
    <col min="15585" max="15585" width="21" style="5" customWidth="1"/>
    <col min="15586" max="15586" width="21.85546875" style="5" customWidth="1"/>
    <col min="15587" max="15587" width="22.85546875" style="5" customWidth="1"/>
    <col min="15588" max="15588" width="16.28515625" style="5" customWidth="1"/>
    <col min="15589" max="15589" width="20" style="5" customWidth="1"/>
    <col min="15590" max="15590" width="12" style="5" customWidth="1"/>
    <col min="15591" max="15591" width="18.42578125" style="5" customWidth="1"/>
    <col min="15592" max="15592" width="13.5703125" style="5" customWidth="1"/>
    <col min="15593" max="15593" width="16" style="5" customWidth="1"/>
    <col min="15594" max="15594" width="11.85546875" style="5" customWidth="1"/>
    <col min="15595" max="15595" width="17.5703125" style="5" customWidth="1"/>
    <col min="15596" max="15598" width="21" style="5" customWidth="1"/>
    <col min="15599" max="15599" width="11.140625" style="5" customWidth="1"/>
    <col min="15600" max="15600" width="10.28515625" style="5" customWidth="1"/>
    <col min="15601" max="15601" width="21" style="5" customWidth="1"/>
    <col min="15602" max="15602" width="27.7109375" style="5" customWidth="1"/>
    <col min="15603" max="15603" width="14.140625" style="5" customWidth="1"/>
    <col min="15604" max="15604" width="11.85546875" style="5" customWidth="1"/>
    <col min="15605" max="15607" width="13.85546875" style="5" customWidth="1"/>
    <col min="15608" max="15608" width="16.140625" style="5" customWidth="1"/>
    <col min="15609" max="15609" width="13.28515625" style="5" customWidth="1"/>
    <col min="15610" max="15610" width="21.5703125" style="5" customWidth="1"/>
    <col min="15611" max="15611" width="9.85546875" style="5" customWidth="1"/>
    <col min="15612" max="15612" width="17.42578125" style="5" customWidth="1"/>
    <col min="15613" max="15614" width="21.140625" style="5" customWidth="1"/>
    <col min="15615" max="15615" width="11.85546875" style="5" customWidth="1"/>
    <col min="15616" max="15616" width="14.28515625" style="5" customWidth="1"/>
    <col min="15617" max="15617" width="45.28515625" style="5" customWidth="1"/>
    <col min="15618" max="15618" width="17.85546875" style="5" customWidth="1"/>
    <col min="15619" max="15619" width="27" style="5" customWidth="1"/>
    <col min="15620" max="15620" width="39.28515625" style="5" customWidth="1"/>
    <col min="15621" max="15621" width="34" style="5" customWidth="1"/>
    <col min="15622" max="15622" width="15" style="5" customWidth="1"/>
    <col min="15623" max="15623" width="11.140625" style="5" customWidth="1"/>
    <col min="15624" max="15651" width="12.140625" style="5" customWidth="1"/>
    <col min="15652" max="15800" width="13.140625" style="5"/>
    <col min="15801" max="15801" width="13" style="5" customWidth="1"/>
    <col min="15802" max="15802" width="16.28515625" style="5" customWidth="1"/>
    <col min="15803" max="15804" width="11.42578125" style="5" customWidth="1"/>
    <col min="15805" max="15805" width="5.28515625" style="5" customWidth="1"/>
    <col min="15806" max="15806" width="12.85546875" style="5" customWidth="1"/>
    <col min="15807" max="15807" width="11.85546875" style="5" customWidth="1"/>
    <col min="15808" max="15808" width="9" style="5" customWidth="1"/>
    <col min="15809" max="15809" width="19.85546875" style="5" customWidth="1"/>
    <col min="15810" max="15810" width="39.140625" style="5" customWidth="1"/>
    <col min="15811" max="15811" width="14.85546875" style="5" customWidth="1"/>
    <col min="15812" max="15812" width="25.5703125" style="5" customWidth="1"/>
    <col min="15813" max="15814" width="11.28515625" style="5" customWidth="1"/>
    <col min="15815" max="15815" width="14" style="5" customWidth="1"/>
    <col min="15816" max="15816" width="13.85546875" style="5" customWidth="1"/>
    <col min="15817" max="15817" width="16" style="5" customWidth="1"/>
    <col min="15818" max="15818" width="13.85546875" style="5" customWidth="1"/>
    <col min="15819" max="15820" width="13.140625" style="5" customWidth="1"/>
    <col min="15821" max="15821" width="17.7109375" style="5" customWidth="1"/>
    <col min="15822" max="15822" width="13.85546875" style="5" customWidth="1"/>
    <col min="15823" max="15823" width="27.140625" style="5" customWidth="1"/>
    <col min="15824" max="15824" width="12.85546875" style="5" customWidth="1"/>
    <col min="15825" max="15825" width="12.28515625" style="5" customWidth="1"/>
    <col min="15826" max="15826" width="15.5703125" style="5" customWidth="1"/>
    <col min="15827" max="15827" width="10.28515625" style="5" customWidth="1"/>
    <col min="15828" max="15828" width="13.7109375" style="5" customWidth="1"/>
    <col min="15829" max="15830" width="23.28515625" style="5" customWidth="1"/>
    <col min="15831" max="15831" width="12.7109375" style="5" customWidth="1"/>
    <col min="15832" max="15832" width="10.28515625" style="5" customWidth="1"/>
    <col min="15833" max="15833" width="13.42578125" style="5" customWidth="1"/>
    <col min="15834" max="15834" width="14.85546875" style="5" customWidth="1"/>
    <col min="15835" max="15835" width="33.85546875" style="5" bestFit="1" customWidth="1"/>
    <col min="15836" max="15836" width="11.28515625" style="5" customWidth="1"/>
    <col min="15837" max="15837" width="12.28515625" style="5" customWidth="1"/>
    <col min="15838" max="15838" width="12.140625" style="5" customWidth="1"/>
    <col min="15839" max="15839" width="11.7109375" style="5" customWidth="1"/>
    <col min="15840" max="15840" width="32.7109375" style="5" customWidth="1"/>
    <col min="15841" max="15841" width="21" style="5" customWidth="1"/>
    <col min="15842" max="15842" width="21.85546875" style="5" customWidth="1"/>
    <col min="15843" max="15843" width="22.85546875" style="5" customWidth="1"/>
    <col min="15844" max="15844" width="16.28515625" style="5" customWidth="1"/>
    <col min="15845" max="15845" width="20" style="5" customWidth="1"/>
    <col min="15846" max="15846" width="12" style="5" customWidth="1"/>
    <col min="15847" max="15847" width="18.42578125" style="5" customWidth="1"/>
    <col min="15848" max="15848" width="13.5703125" style="5" customWidth="1"/>
    <col min="15849" max="15849" width="16" style="5" customWidth="1"/>
    <col min="15850" max="15850" width="11.85546875" style="5" customWidth="1"/>
    <col min="15851" max="15851" width="17.5703125" style="5" customWidth="1"/>
    <col min="15852" max="15854" width="21" style="5" customWidth="1"/>
    <col min="15855" max="15855" width="11.140625" style="5" customWidth="1"/>
    <col min="15856" max="15856" width="10.28515625" style="5" customWidth="1"/>
    <col min="15857" max="15857" width="21" style="5" customWidth="1"/>
    <col min="15858" max="15858" width="27.7109375" style="5" customWidth="1"/>
    <col min="15859" max="15859" width="14.140625" style="5" customWidth="1"/>
    <col min="15860" max="15860" width="11.85546875" style="5" customWidth="1"/>
    <col min="15861" max="15863" width="13.85546875" style="5" customWidth="1"/>
    <col min="15864" max="15864" width="16.140625" style="5" customWidth="1"/>
    <col min="15865" max="15865" width="13.28515625" style="5" customWidth="1"/>
    <col min="15866" max="15866" width="21.5703125" style="5" customWidth="1"/>
    <col min="15867" max="15867" width="9.85546875" style="5" customWidth="1"/>
    <col min="15868" max="15868" width="17.42578125" style="5" customWidth="1"/>
    <col min="15869" max="15870" width="21.140625" style="5" customWidth="1"/>
    <col min="15871" max="15871" width="11.85546875" style="5" customWidth="1"/>
    <col min="15872" max="15872" width="14.28515625" style="5" customWidth="1"/>
    <col min="15873" max="15873" width="45.28515625" style="5" customWidth="1"/>
    <col min="15874" max="15874" width="17.85546875" style="5" customWidth="1"/>
    <col min="15875" max="15875" width="27" style="5" customWidth="1"/>
    <col min="15876" max="15876" width="39.28515625" style="5" customWidth="1"/>
    <col min="15877" max="15877" width="34" style="5" customWidth="1"/>
    <col min="15878" max="15878" width="15" style="5" customWidth="1"/>
    <col min="15879" max="15879" width="11.140625" style="5" customWidth="1"/>
    <col min="15880" max="15907" width="12.140625" style="5" customWidth="1"/>
    <col min="15908" max="16056" width="13.140625" style="5"/>
    <col min="16057" max="16057" width="13" style="5" customWidth="1"/>
    <col min="16058" max="16058" width="16.28515625" style="5" customWidth="1"/>
    <col min="16059" max="16060" width="11.42578125" style="5" customWidth="1"/>
    <col min="16061" max="16061" width="5.28515625" style="5" customWidth="1"/>
    <col min="16062" max="16062" width="12.85546875" style="5" customWidth="1"/>
    <col min="16063" max="16063" width="11.85546875" style="5" customWidth="1"/>
    <col min="16064" max="16064" width="9" style="5" customWidth="1"/>
    <col min="16065" max="16065" width="19.85546875" style="5" customWidth="1"/>
    <col min="16066" max="16066" width="39.140625" style="5" customWidth="1"/>
    <col min="16067" max="16067" width="14.85546875" style="5" customWidth="1"/>
    <col min="16068" max="16068" width="25.5703125" style="5" customWidth="1"/>
    <col min="16069" max="16070" width="11.28515625" style="5" customWidth="1"/>
    <col min="16071" max="16071" width="14" style="5" customWidth="1"/>
    <col min="16072" max="16072" width="13.85546875" style="5" customWidth="1"/>
    <col min="16073" max="16073" width="16" style="5" customWidth="1"/>
    <col min="16074" max="16074" width="13.85546875" style="5" customWidth="1"/>
    <col min="16075" max="16076" width="13.140625" style="5" customWidth="1"/>
    <col min="16077" max="16077" width="17.7109375" style="5" customWidth="1"/>
    <col min="16078" max="16078" width="13.85546875" style="5" customWidth="1"/>
    <col min="16079" max="16079" width="27.140625" style="5" customWidth="1"/>
    <col min="16080" max="16080" width="12.85546875" style="5" customWidth="1"/>
    <col min="16081" max="16081" width="12.28515625" style="5" customWidth="1"/>
    <col min="16082" max="16082" width="15.5703125" style="5" customWidth="1"/>
    <col min="16083" max="16083" width="10.28515625" style="5" customWidth="1"/>
    <col min="16084" max="16084" width="13.7109375" style="5" customWidth="1"/>
    <col min="16085" max="16086" width="23.28515625" style="5" customWidth="1"/>
    <col min="16087" max="16087" width="12.7109375" style="5" customWidth="1"/>
    <col min="16088" max="16088" width="10.28515625" style="5" customWidth="1"/>
    <col min="16089" max="16089" width="13.42578125" style="5" customWidth="1"/>
    <col min="16090" max="16090" width="14.85546875" style="5" customWidth="1"/>
    <col min="16091" max="16091" width="33.85546875" style="5" bestFit="1" customWidth="1"/>
    <col min="16092" max="16092" width="11.28515625" style="5" customWidth="1"/>
    <col min="16093" max="16093" width="12.28515625" style="5" customWidth="1"/>
    <col min="16094" max="16094" width="12.140625" style="5" customWidth="1"/>
    <col min="16095" max="16095" width="11.7109375" style="5" customWidth="1"/>
    <col min="16096" max="16096" width="32.7109375" style="5" customWidth="1"/>
    <col min="16097" max="16097" width="21" style="5" customWidth="1"/>
    <col min="16098" max="16098" width="21.85546875" style="5" customWidth="1"/>
    <col min="16099" max="16099" width="22.85546875" style="5" customWidth="1"/>
    <col min="16100" max="16100" width="16.28515625" style="5" customWidth="1"/>
    <col min="16101" max="16101" width="20" style="5" customWidth="1"/>
    <col min="16102" max="16102" width="12" style="5" customWidth="1"/>
    <col min="16103" max="16103" width="18.42578125" style="5" customWidth="1"/>
    <col min="16104" max="16104" width="13.5703125" style="5" customWidth="1"/>
    <col min="16105" max="16105" width="16" style="5" customWidth="1"/>
    <col min="16106" max="16106" width="11.85546875" style="5" customWidth="1"/>
    <col min="16107" max="16107" width="17.5703125" style="5" customWidth="1"/>
    <col min="16108" max="16110" width="21" style="5" customWidth="1"/>
    <col min="16111" max="16111" width="11.140625" style="5" customWidth="1"/>
    <col min="16112" max="16112" width="10.28515625" style="5" customWidth="1"/>
    <col min="16113" max="16113" width="21" style="5" customWidth="1"/>
    <col min="16114" max="16114" width="27.7109375" style="5" customWidth="1"/>
    <col min="16115" max="16115" width="14.140625" style="5" customWidth="1"/>
    <col min="16116" max="16116" width="11.85546875" style="5" customWidth="1"/>
    <col min="16117" max="16119" width="13.85546875" style="5" customWidth="1"/>
    <col min="16120" max="16120" width="16.140625" style="5" customWidth="1"/>
    <col min="16121" max="16121" width="13.28515625" style="5" customWidth="1"/>
    <col min="16122" max="16122" width="21.5703125" style="5" customWidth="1"/>
    <col min="16123" max="16123" width="9.85546875" style="5" customWidth="1"/>
    <col min="16124" max="16124" width="17.42578125" style="5" customWidth="1"/>
    <col min="16125" max="16126" width="21.140625" style="5" customWidth="1"/>
    <col min="16127" max="16127" width="11.85546875" style="5" customWidth="1"/>
    <col min="16128" max="16128" width="14.28515625" style="5" customWidth="1"/>
    <col min="16129" max="16129" width="45.28515625" style="5" customWidth="1"/>
    <col min="16130" max="16130" width="17.85546875" style="5" customWidth="1"/>
    <col min="16131" max="16131" width="27" style="5" customWidth="1"/>
    <col min="16132" max="16132" width="39.28515625" style="5" customWidth="1"/>
    <col min="16133" max="16133" width="34" style="5" customWidth="1"/>
    <col min="16134" max="16134" width="15" style="5" customWidth="1"/>
    <col min="16135" max="16135" width="11.140625" style="5" customWidth="1"/>
    <col min="16136" max="16163" width="12.140625" style="5" customWidth="1"/>
    <col min="16164" max="16384" width="13.140625" style="5"/>
  </cols>
  <sheetData>
    <row r="1" spans="1:35" s="50" customFormat="1" ht="94.5" x14ac:dyDescent="0.25">
      <c r="A1" s="58" t="s">
        <v>15</v>
      </c>
      <c r="B1" s="58" t="s">
        <v>1895</v>
      </c>
      <c r="C1" s="59" t="s">
        <v>2019</v>
      </c>
      <c r="D1" s="60" t="s">
        <v>16</v>
      </c>
      <c r="E1" s="60" t="s">
        <v>1907</v>
      </c>
      <c r="F1" s="61" t="s">
        <v>17</v>
      </c>
      <c r="G1" s="62" t="s">
        <v>18</v>
      </c>
      <c r="H1" s="62" t="s">
        <v>19</v>
      </c>
      <c r="I1" s="62" t="s">
        <v>20</v>
      </c>
      <c r="J1" s="63" t="s">
        <v>1904</v>
      </c>
      <c r="K1" s="54" t="s">
        <v>2016</v>
      </c>
      <c r="L1" s="55" t="s">
        <v>2015</v>
      </c>
      <c r="M1" s="55" t="s">
        <v>2024</v>
      </c>
      <c r="N1" s="57" t="s">
        <v>2075</v>
      </c>
      <c r="O1" s="56" t="s">
        <v>2020</v>
      </c>
      <c r="P1" s="52" t="s">
        <v>2017</v>
      </c>
      <c r="Q1" s="52" t="s">
        <v>2021</v>
      </c>
      <c r="R1" s="52" t="s">
        <v>2022</v>
      </c>
      <c r="S1" s="53" t="s">
        <v>24</v>
      </c>
      <c r="T1" s="64" t="s">
        <v>2023</v>
      </c>
      <c r="U1" s="53" t="s">
        <v>2025</v>
      </c>
      <c r="V1" s="53" t="s">
        <v>2043</v>
      </c>
      <c r="W1" s="53" t="s">
        <v>2045</v>
      </c>
      <c r="X1" s="53" t="s">
        <v>2044</v>
      </c>
      <c r="Y1" s="156" t="s">
        <v>2046</v>
      </c>
      <c r="Z1" s="157" t="s">
        <v>2118</v>
      </c>
      <c r="AA1" s="157" t="s">
        <v>2119</v>
      </c>
      <c r="AB1" s="51" t="s">
        <v>21</v>
      </c>
      <c r="AC1" s="51" t="s">
        <v>22</v>
      </c>
      <c r="AD1" s="95" t="s">
        <v>2018</v>
      </c>
      <c r="AE1" s="96" t="s">
        <v>25</v>
      </c>
      <c r="AF1" s="49"/>
      <c r="AG1" s="49"/>
      <c r="AH1" s="49"/>
      <c r="AI1" s="49"/>
    </row>
    <row r="2" spans="1:35" ht="75" x14ac:dyDescent="0.25">
      <c r="A2" s="149">
        <v>1</v>
      </c>
      <c r="B2" s="115" t="s">
        <v>2048</v>
      </c>
      <c r="C2" s="151" t="s">
        <v>26</v>
      </c>
      <c r="D2" s="146" t="s">
        <v>27</v>
      </c>
      <c r="E2" s="113" t="s">
        <v>28</v>
      </c>
      <c r="F2" s="113">
        <v>2021</v>
      </c>
      <c r="G2" s="113" t="s">
        <v>29</v>
      </c>
      <c r="H2" s="113">
        <v>2</v>
      </c>
      <c r="I2" s="4" t="s">
        <v>30</v>
      </c>
      <c r="J2" s="4" t="s">
        <v>1905</v>
      </c>
      <c r="K2" s="4" t="s">
        <v>31</v>
      </c>
      <c r="L2" s="4" t="s">
        <v>32</v>
      </c>
      <c r="M2" s="4" t="s">
        <v>33</v>
      </c>
      <c r="N2" s="4" t="s">
        <v>34</v>
      </c>
      <c r="O2" s="4" t="s">
        <v>35</v>
      </c>
      <c r="P2" s="113" t="s">
        <v>36</v>
      </c>
      <c r="Q2" s="113" t="s">
        <v>37</v>
      </c>
      <c r="R2" s="113" t="s">
        <v>38</v>
      </c>
      <c r="S2" s="113" t="s">
        <v>39</v>
      </c>
      <c r="T2" s="113" t="s">
        <v>53</v>
      </c>
      <c r="U2" s="4" t="s">
        <v>34</v>
      </c>
      <c r="V2" s="116" t="s">
        <v>2026</v>
      </c>
      <c r="W2" s="116" t="s">
        <v>40</v>
      </c>
      <c r="X2" s="116" t="s">
        <v>2035</v>
      </c>
      <c r="Y2" s="116" t="s">
        <v>41</v>
      </c>
      <c r="Z2" s="4" t="s">
        <v>42</v>
      </c>
      <c r="AA2" s="4" t="s">
        <v>42</v>
      </c>
      <c r="AB2" s="113" t="s">
        <v>43</v>
      </c>
      <c r="AC2" s="113" t="s">
        <v>44</v>
      </c>
      <c r="AD2" s="113" t="s">
        <v>42</v>
      </c>
      <c r="AE2" s="113" t="s">
        <v>4</v>
      </c>
    </row>
    <row r="3" spans="1:35" ht="75" x14ac:dyDescent="0.25">
      <c r="A3" s="149">
        <f>A2</f>
        <v>1</v>
      </c>
      <c r="B3" s="107"/>
      <c r="C3" s="151" t="str">
        <f t="shared" ref="C3:H3" si="0">C2</f>
        <v>Sena, M; Seib, M; Noguera, DR; Hicks, A</v>
      </c>
      <c r="D3" s="136" t="str">
        <f t="shared" si="0"/>
        <v>Environmental impacts of phosphorus recovery through struvite precipitation in wastewater treatment</v>
      </c>
      <c r="E3" s="113" t="str">
        <f t="shared" si="0"/>
        <v>ALCA (inex.)</v>
      </c>
      <c r="F3" s="113">
        <f t="shared" si="0"/>
        <v>2021</v>
      </c>
      <c r="G3" s="113" t="str">
        <f t="shared" si="0"/>
        <v xml:space="preserve">Nutrient recycling from WWTP </v>
      </c>
      <c r="H3" s="113">
        <f t="shared" si="0"/>
        <v>2</v>
      </c>
      <c r="I3" s="4" t="s">
        <v>45</v>
      </c>
      <c r="J3" s="4" t="s">
        <v>46</v>
      </c>
      <c r="K3" s="4" t="str">
        <f>K2</f>
        <v>Wastewater</v>
      </c>
      <c r="L3" s="4" t="s">
        <v>47</v>
      </c>
      <c r="M3" s="6" t="s">
        <v>48</v>
      </c>
      <c r="N3" s="4" t="s">
        <v>49</v>
      </c>
      <c r="O3" s="4" t="s">
        <v>35</v>
      </c>
      <c r="P3" s="113" t="str">
        <f t="shared" ref="P3:T3" si="1">P2</f>
        <v xml:space="preserve">N fertilizer
P fertilizer </v>
      </c>
      <c r="Q3" s="113" t="str">
        <f t="shared" si="1"/>
        <v xml:space="preserve">UAN (Urea ammonium nitrate)
TSP (Triple superphosphate)
</v>
      </c>
      <c r="R3" s="113" t="str">
        <f t="shared" si="1"/>
        <v>Ecoinvent</v>
      </c>
      <c r="S3" s="113" t="str">
        <f t="shared" si="1"/>
        <v xml:space="preserve">Nutrient </v>
      </c>
      <c r="T3" s="113" t="str">
        <f t="shared" si="1"/>
        <v>?</v>
      </c>
      <c r="U3" s="4" t="s">
        <v>49</v>
      </c>
      <c r="V3" s="117" t="str">
        <f t="shared" ref="V3:X3" si="2">V2</f>
        <v>Single constraining factor</v>
      </c>
      <c r="W3" s="117" t="str">
        <f t="shared" ref="W3" si="3">W2</f>
        <v>PNA</v>
      </c>
      <c r="X3" s="117" t="str">
        <f t="shared" si="2"/>
        <v>Internal</v>
      </c>
      <c r="Y3" s="112"/>
      <c r="Z3" s="4" t="s">
        <v>50</v>
      </c>
      <c r="AA3" s="4" t="s">
        <v>2047</v>
      </c>
      <c r="AB3" s="113" t="str">
        <f>AB2</f>
        <v>Dual:
Per cubic meter of wastewater treated
+
per kg of struvite recovered</v>
      </c>
      <c r="AC3" s="113" t="str">
        <f>AC2</f>
        <v>U.S.</v>
      </c>
      <c r="AD3" s="113" t="str">
        <f>AD2</f>
        <v>No</v>
      </c>
      <c r="AE3" s="113" t="str">
        <f t="shared" ref="AE3:AE11" si="4">AE2</f>
        <v>/</v>
      </c>
    </row>
    <row r="4" spans="1:35" ht="45" x14ac:dyDescent="0.25">
      <c r="A4" s="149">
        <v>2</v>
      </c>
      <c r="B4" s="107" t="s">
        <v>2048</v>
      </c>
      <c r="C4" s="136" t="s">
        <v>51</v>
      </c>
      <c r="D4" s="146" t="s">
        <v>52</v>
      </c>
      <c r="E4" s="113" t="s">
        <v>53</v>
      </c>
      <c r="F4" s="113">
        <v>2021</v>
      </c>
      <c r="G4" s="113" t="s">
        <v>54</v>
      </c>
      <c r="H4" s="113">
        <v>3</v>
      </c>
      <c r="I4" s="4" t="s">
        <v>55</v>
      </c>
      <c r="J4" s="4" t="s">
        <v>56</v>
      </c>
      <c r="K4" s="4" t="s">
        <v>57</v>
      </c>
      <c r="L4" s="4" t="s">
        <v>58</v>
      </c>
      <c r="M4" s="4" t="s">
        <v>59</v>
      </c>
      <c r="N4" s="4" t="s">
        <v>53</v>
      </c>
      <c r="O4" s="4" t="s">
        <v>60</v>
      </c>
      <c r="P4" s="113" t="s">
        <v>61</v>
      </c>
      <c r="Q4" s="113" t="s">
        <v>1908</v>
      </c>
      <c r="R4" s="113" t="s">
        <v>62</v>
      </c>
      <c r="S4" s="113" t="s">
        <v>39</v>
      </c>
      <c r="T4" s="113" t="s">
        <v>53</v>
      </c>
      <c r="U4" s="113" t="s">
        <v>4</v>
      </c>
      <c r="V4" s="113" t="s">
        <v>53</v>
      </c>
      <c r="W4" s="113" t="s">
        <v>4</v>
      </c>
      <c r="X4" s="113" t="s">
        <v>4</v>
      </c>
      <c r="Y4" s="112" t="s">
        <v>41</v>
      </c>
      <c r="Z4" s="113" t="s">
        <v>42</v>
      </c>
      <c r="AA4" s="113" t="s">
        <v>4</v>
      </c>
      <c r="AB4" s="113" t="s">
        <v>2014</v>
      </c>
      <c r="AC4" s="113" t="s">
        <v>63</v>
      </c>
      <c r="AD4" s="113" t="s">
        <v>41</v>
      </c>
      <c r="AE4" s="113" t="s">
        <v>42</v>
      </c>
    </row>
    <row r="5" spans="1:35" ht="45" x14ac:dyDescent="0.25">
      <c r="A5" s="149">
        <f>A4</f>
        <v>2</v>
      </c>
      <c r="B5" s="107"/>
      <c r="C5" s="136" t="str">
        <f t="shared" ref="C5:D7" si="5">C4</f>
        <v>Jiang, Y; Zhang, YZ; Wang, S; Wang, ZZ; Liu, YC; Hu, ZH; Zhan, XM</v>
      </c>
      <c r="D5" s="136" t="str">
        <f t="shared" si="5"/>
        <v>Improved environmental sustainability and bioenergy recovery through pig manure and food waste on-farm co-digestion in Ireland</v>
      </c>
      <c r="E5" s="113" t="str">
        <f>E4</f>
        <v>?</v>
      </c>
      <c r="F5" s="113">
        <f t="shared" ref="F5:H7" si="6">F4</f>
        <v>2021</v>
      </c>
      <c r="G5" s="113" t="str">
        <f t="shared" si="6"/>
        <v xml:space="preserve">Integrated biowastes management </v>
      </c>
      <c r="H5" s="113">
        <f t="shared" si="6"/>
        <v>3</v>
      </c>
      <c r="I5" s="4" t="s">
        <v>30</v>
      </c>
      <c r="J5" s="4" t="s">
        <v>64</v>
      </c>
      <c r="K5" s="4" t="s">
        <v>65</v>
      </c>
      <c r="L5" s="4" t="s">
        <v>58</v>
      </c>
      <c r="M5" s="4" t="s">
        <v>66</v>
      </c>
      <c r="N5" s="4" t="str">
        <f>N4</f>
        <v>?</v>
      </c>
      <c r="O5" s="4" t="str">
        <f>O4</f>
        <v>N
P
K</v>
      </c>
      <c r="P5" s="113" t="str">
        <f t="shared" ref="P5:S7" si="7">P4</f>
        <v>N fertilizer
P fertilizer  
K fertilizer</v>
      </c>
      <c r="Q5" s="113" t="str">
        <f t="shared" si="7"/>
        <v xml:space="preserve">Calcium ammonium nitrate
Single superphosphate
Potassium chloride
</v>
      </c>
      <c r="R5" s="113" t="str">
        <f t="shared" si="7"/>
        <v xml:space="preserve">Ecoinvent </v>
      </c>
      <c r="S5" s="113" t="str">
        <f t="shared" si="7"/>
        <v xml:space="preserve">Nutrient </v>
      </c>
      <c r="T5" s="113" t="str">
        <f t="shared" ref="T5:U7" si="8">T4</f>
        <v>?</v>
      </c>
      <c r="U5" s="113" t="str">
        <f t="shared" si="8"/>
        <v>/</v>
      </c>
      <c r="V5" s="113" t="str">
        <f t="shared" ref="V5:X5" si="9">V4</f>
        <v>?</v>
      </c>
      <c r="W5" s="113" t="str">
        <f t="shared" ref="W5" si="10">W4</f>
        <v>/</v>
      </c>
      <c r="X5" s="113" t="str">
        <f t="shared" si="9"/>
        <v>/</v>
      </c>
      <c r="Y5" s="112"/>
      <c r="Z5" s="113" t="str">
        <f>Z4</f>
        <v>No</v>
      </c>
      <c r="AA5" s="113" t="str">
        <f t="shared" ref="AA5:AD7" si="11">AA4</f>
        <v>/</v>
      </c>
      <c r="AB5" s="113" t="str">
        <f t="shared" si="11"/>
        <v>To handle the PM production of 16000 t/yr. produced from an average size pig farm and the available FW amount of 10000 t/yr.</v>
      </c>
      <c r="AC5" s="113" t="str">
        <f t="shared" si="11"/>
        <v>Ireland</v>
      </c>
      <c r="AD5" s="113" t="str">
        <f t="shared" si="11"/>
        <v>Yes</v>
      </c>
      <c r="AE5" s="113" t="str">
        <f t="shared" si="4"/>
        <v>No</v>
      </c>
    </row>
    <row r="6" spans="1:35" ht="45" x14ac:dyDescent="0.25">
      <c r="A6" s="149">
        <f>A5</f>
        <v>2</v>
      </c>
      <c r="B6" s="107"/>
      <c r="C6" s="136" t="str">
        <f t="shared" si="5"/>
        <v>Jiang, Y; Zhang, YZ; Wang, S; Wang, ZZ; Liu, YC; Hu, ZH; Zhan, XM</v>
      </c>
      <c r="D6" s="136" t="str">
        <f t="shared" si="5"/>
        <v>Improved environmental sustainability and bioenergy recovery through pig manure and food waste on-farm co-digestion in Ireland</v>
      </c>
      <c r="E6" s="113" t="str">
        <f>E5</f>
        <v>?</v>
      </c>
      <c r="F6" s="113">
        <f t="shared" si="6"/>
        <v>2021</v>
      </c>
      <c r="G6" s="113" t="str">
        <f t="shared" si="6"/>
        <v xml:space="preserve">Integrated biowastes management </v>
      </c>
      <c r="H6" s="113">
        <f t="shared" si="6"/>
        <v>3</v>
      </c>
      <c r="I6" s="4" t="s">
        <v>67</v>
      </c>
      <c r="J6" s="4" t="s">
        <v>67</v>
      </c>
      <c r="K6" s="4" t="s">
        <v>68</v>
      </c>
      <c r="L6" s="4" t="s">
        <v>68</v>
      </c>
      <c r="M6" s="4" t="s">
        <v>69</v>
      </c>
      <c r="N6" s="4" t="str">
        <f>N5</f>
        <v>?</v>
      </c>
      <c r="O6" s="4" t="s">
        <v>60</v>
      </c>
      <c r="P6" s="113" t="str">
        <f t="shared" si="7"/>
        <v>N fertilizer
P fertilizer  
K fertilizer</v>
      </c>
      <c r="Q6" s="113" t="str">
        <f t="shared" si="7"/>
        <v xml:space="preserve">Calcium ammonium nitrate
Single superphosphate
Potassium chloride
</v>
      </c>
      <c r="R6" s="113" t="str">
        <f t="shared" si="7"/>
        <v xml:space="preserve">Ecoinvent </v>
      </c>
      <c r="S6" s="113" t="str">
        <f t="shared" si="7"/>
        <v xml:space="preserve">Nutrient </v>
      </c>
      <c r="T6" s="113" t="str">
        <f t="shared" si="8"/>
        <v>?</v>
      </c>
      <c r="U6" s="113" t="str">
        <f t="shared" si="8"/>
        <v>/</v>
      </c>
      <c r="V6" s="113" t="str">
        <f t="shared" ref="V6:X6" si="12">V5</f>
        <v>?</v>
      </c>
      <c r="W6" s="113" t="str">
        <f t="shared" ref="W6" si="13">W5</f>
        <v>/</v>
      </c>
      <c r="X6" s="113" t="str">
        <f t="shared" si="12"/>
        <v>/</v>
      </c>
      <c r="Y6" s="112"/>
      <c r="Z6" s="113" t="str">
        <f>Z5</f>
        <v>No</v>
      </c>
      <c r="AA6" s="113" t="str">
        <f t="shared" si="11"/>
        <v>/</v>
      </c>
      <c r="AB6" s="113" t="str">
        <f t="shared" si="11"/>
        <v>To handle the PM production of 16000 t/yr. produced from an average size pig farm and the available FW amount of 10000 t/yr.</v>
      </c>
      <c r="AC6" s="113" t="str">
        <f t="shared" si="11"/>
        <v>Ireland</v>
      </c>
      <c r="AD6" s="113" t="str">
        <f t="shared" si="11"/>
        <v>Yes</v>
      </c>
      <c r="AE6" s="113" t="str">
        <f t="shared" si="4"/>
        <v>No</v>
      </c>
    </row>
    <row r="7" spans="1:35" ht="45" x14ac:dyDescent="0.25">
      <c r="A7" s="149">
        <f>A6</f>
        <v>2</v>
      </c>
      <c r="B7" s="107"/>
      <c r="C7" s="136" t="str">
        <f t="shared" si="5"/>
        <v>Jiang, Y; Zhang, YZ; Wang, S; Wang, ZZ; Liu, YC; Hu, ZH; Zhan, XM</v>
      </c>
      <c r="D7" s="136" t="str">
        <f t="shared" si="5"/>
        <v>Improved environmental sustainability and bioenergy recovery through pig manure and food waste on-farm co-digestion in Ireland</v>
      </c>
      <c r="E7" s="113" t="str">
        <f>E6</f>
        <v>?</v>
      </c>
      <c r="F7" s="113">
        <f t="shared" si="6"/>
        <v>2021</v>
      </c>
      <c r="G7" s="113" t="str">
        <f t="shared" si="6"/>
        <v xml:space="preserve">Integrated biowastes management </v>
      </c>
      <c r="H7" s="113">
        <f t="shared" si="6"/>
        <v>3</v>
      </c>
      <c r="I7" s="4" t="s">
        <v>70</v>
      </c>
      <c r="J7" s="4" t="s">
        <v>71</v>
      </c>
      <c r="K7" s="4" t="s">
        <v>65</v>
      </c>
      <c r="L7" s="4" t="s">
        <v>72</v>
      </c>
      <c r="M7" s="4" t="s">
        <v>73</v>
      </c>
      <c r="N7" s="4" t="str">
        <f>N6</f>
        <v>?</v>
      </c>
      <c r="O7" s="4" t="s">
        <v>60</v>
      </c>
      <c r="P7" s="113" t="str">
        <f t="shared" si="7"/>
        <v>N fertilizer
P fertilizer  
K fertilizer</v>
      </c>
      <c r="Q7" s="113" t="str">
        <f t="shared" si="7"/>
        <v xml:space="preserve">Calcium ammonium nitrate
Single superphosphate
Potassium chloride
</v>
      </c>
      <c r="R7" s="113" t="str">
        <f t="shared" si="7"/>
        <v xml:space="preserve">Ecoinvent </v>
      </c>
      <c r="S7" s="113" t="str">
        <f t="shared" si="7"/>
        <v xml:space="preserve">Nutrient </v>
      </c>
      <c r="T7" s="113" t="str">
        <f t="shared" si="8"/>
        <v>?</v>
      </c>
      <c r="U7" s="113" t="str">
        <f t="shared" si="8"/>
        <v>/</v>
      </c>
      <c r="V7" s="113" t="str">
        <f t="shared" ref="V7:X7" si="14">V6</f>
        <v>?</v>
      </c>
      <c r="W7" s="113" t="str">
        <f t="shared" ref="W7" si="15">W6</f>
        <v>/</v>
      </c>
      <c r="X7" s="113" t="str">
        <f t="shared" si="14"/>
        <v>/</v>
      </c>
      <c r="Y7" s="112"/>
      <c r="Z7" s="113" t="str">
        <f>Z6</f>
        <v>No</v>
      </c>
      <c r="AA7" s="113" t="str">
        <f t="shared" si="11"/>
        <v>/</v>
      </c>
      <c r="AB7" s="113" t="str">
        <f t="shared" si="11"/>
        <v>To handle the PM production of 16000 t/yr. produced from an average size pig farm and the available FW amount of 10000 t/yr.</v>
      </c>
      <c r="AC7" s="113" t="str">
        <f t="shared" si="11"/>
        <v>Ireland</v>
      </c>
      <c r="AD7" s="113" t="str">
        <f t="shared" si="11"/>
        <v>Yes</v>
      </c>
      <c r="AE7" s="113" t="str">
        <f t="shared" si="4"/>
        <v>No</v>
      </c>
    </row>
    <row r="8" spans="1:35" ht="45" x14ac:dyDescent="0.25">
      <c r="A8" s="149">
        <v>3</v>
      </c>
      <c r="B8" s="107" t="s">
        <v>2048</v>
      </c>
      <c r="C8" s="136" t="s">
        <v>74</v>
      </c>
      <c r="D8" s="136" t="s">
        <v>75</v>
      </c>
      <c r="E8" s="113" t="s">
        <v>76</v>
      </c>
      <c r="F8" s="113">
        <v>2021</v>
      </c>
      <c r="G8" s="113" t="s">
        <v>77</v>
      </c>
      <c r="H8" s="113">
        <v>1</v>
      </c>
      <c r="I8" s="112" t="s">
        <v>78</v>
      </c>
      <c r="J8" s="4" t="s">
        <v>79</v>
      </c>
      <c r="K8" s="4" t="s">
        <v>80</v>
      </c>
      <c r="L8" s="4" t="s">
        <v>47</v>
      </c>
      <c r="M8" s="8" t="s">
        <v>48</v>
      </c>
      <c r="N8" s="4" t="s">
        <v>53</v>
      </c>
      <c r="O8" s="4" t="s">
        <v>35</v>
      </c>
      <c r="P8" s="113" t="s">
        <v>36</v>
      </c>
      <c r="Q8" s="113" t="s">
        <v>81</v>
      </c>
      <c r="R8" s="113" t="s">
        <v>38</v>
      </c>
      <c r="S8" s="113" t="s">
        <v>39</v>
      </c>
      <c r="T8" s="114" t="s">
        <v>82</v>
      </c>
      <c r="U8" s="113" t="s">
        <v>83</v>
      </c>
      <c r="V8" s="113" t="s">
        <v>2026</v>
      </c>
      <c r="W8" s="113" t="s">
        <v>40</v>
      </c>
      <c r="X8" s="113" t="s">
        <v>2035</v>
      </c>
      <c r="Y8" s="112" t="s">
        <v>41</v>
      </c>
      <c r="Z8" s="113" t="s">
        <v>42</v>
      </c>
      <c r="AA8" s="113" t="s">
        <v>4</v>
      </c>
      <c r="AB8" s="113" t="s">
        <v>84</v>
      </c>
      <c r="AC8" s="113" t="s">
        <v>44</v>
      </c>
      <c r="AD8" s="113" t="s">
        <v>42</v>
      </c>
      <c r="AE8" s="113" t="s">
        <v>4</v>
      </c>
    </row>
    <row r="9" spans="1:35" ht="45" x14ac:dyDescent="0.25">
      <c r="A9" s="149">
        <f>A8</f>
        <v>3</v>
      </c>
      <c r="B9" s="107"/>
      <c r="C9" s="136" t="str">
        <f>C8</f>
        <v>Temizel-Sekeryan, S; Wu, F; Hicks, AL</v>
      </c>
      <c r="D9" s="136" t="str">
        <f>D8</f>
        <v>Life Cycle Assessment of Struvite Precipitation from Anaerobically Digested Dairy Manure: A Wisconsin Perspective</v>
      </c>
      <c r="E9" s="113" t="str">
        <f t="shared" ref="E9:H9" si="16">E8</f>
        <v xml:space="preserve">ALCA (inex.)
</v>
      </c>
      <c r="F9" s="113">
        <f t="shared" si="16"/>
        <v>2021</v>
      </c>
      <c r="G9" s="113" t="str">
        <f t="shared" si="16"/>
        <v>Nutrient recycling from cow manure</v>
      </c>
      <c r="H9" s="113">
        <f t="shared" si="16"/>
        <v>1</v>
      </c>
      <c r="I9" s="112"/>
      <c r="J9" s="4" t="s">
        <v>85</v>
      </c>
      <c r="K9" s="4" t="str">
        <f>K8</f>
        <v xml:space="preserve">Liquid fraction of digested cow manure </v>
      </c>
      <c r="L9" s="4" t="str">
        <f>L8</f>
        <v xml:space="preserve">Struvite </v>
      </c>
      <c r="M9" s="8" t="str">
        <f>M8</f>
        <v>As commercial fertilizer (inex.)</v>
      </c>
      <c r="N9" s="4" t="str">
        <f>N8</f>
        <v>?</v>
      </c>
      <c r="O9" s="4" t="str">
        <f t="shared" ref="O9:T9" si="17">O8</f>
        <v>N
P</v>
      </c>
      <c r="P9" s="113" t="str">
        <f t="shared" si="17"/>
        <v xml:space="preserve">N fertilizer
P fertilizer </v>
      </c>
      <c r="Q9" s="113" t="str">
        <f t="shared" si="17"/>
        <v>UAN (Urea ammonium nitrate)
TSP (Triple superphosphate)</v>
      </c>
      <c r="R9" s="113" t="str">
        <f t="shared" si="17"/>
        <v>Ecoinvent</v>
      </c>
      <c r="S9" s="113" t="str">
        <f t="shared" si="17"/>
        <v xml:space="preserve">Nutrient </v>
      </c>
      <c r="T9" s="114" t="str">
        <f t="shared" si="17"/>
        <v>N: 15.6%
P: 58.3%</v>
      </c>
      <c r="U9" s="113" t="str">
        <f>U8</f>
        <v xml:space="preserve">Amini 2014; Sena 2019; 
Ostara Nutrient Recovery Technologies Inc. 2019
</v>
      </c>
      <c r="V9" s="113" t="str">
        <f t="shared" ref="V9:X9" si="18">V8</f>
        <v>Single constraining factor</v>
      </c>
      <c r="W9" s="113" t="str">
        <f t="shared" ref="W9" si="19">W8</f>
        <v>PNA</v>
      </c>
      <c r="X9" s="113" t="str">
        <f t="shared" si="18"/>
        <v>Internal</v>
      </c>
      <c r="Y9" s="112"/>
      <c r="Z9" s="113" t="str">
        <f t="shared" ref="Z9:AD9" si="20">Z8</f>
        <v>No</v>
      </c>
      <c r="AA9" s="113" t="str">
        <f t="shared" si="20"/>
        <v>/</v>
      </c>
      <c r="AB9" s="113" t="str">
        <f t="shared" si="20"/>
        <v>Dual: 
1kg of AD‐L‐dairy manure treated
+
1 kg of struvite produced
from the anaerobically digested dairy cow manure input.</v>
      </c>
      <c r="AC9" s="113" t="str">
        <f t="shared" si="20"/>
        <v>U.S.</v>
      </c>
      <c r="AD9" s="113" t="str">
        <f t="shared" si="20"/>
        <v>No</v>
      </c>
      <c r="AE9" s="113" t="str">
        <f t="shared" si="4"/>
        <v>/</v>
      </c>
    </row>
    <row r="10" spans="1:35" ht="30" x14ac:dyDescent="0.25">
      <c r="A10" s="149">
        <v>4</v>
      </c>
      <c r="B10" s="107" t="s">
        <v>2048</v>
      </c>
      <c r="C10" s="136" t="s">
        <v>86</v>
      </c>
      <c r="D10" s="136" t="s">
        <v>87</v>
      </c>
      <c r="E10" s="113" t="s">
        <v>88</v>
      </c>
      <c r="F10" s="113">
        <v>2020</v>
      </c>
      <c r="G10" s="113" t="s">
        <v>89</v>
      </c>
      <c r="H10" s="113">
        <v>2</v>
      </c>
      <c r="I10" s="4" t="s">
        <v>374</v>
      </c>
      <c r="J10" s="4" t="s">
        <v>90</v>
      </c>
      <c r="K10" s="4" t="s">
        <v>65</v>
      </c>
      <c r="L10" s="4" t="s">
        <v>72</v>
      </c>
      <c r="M10" s="7" t="s">
        <v>53</v>
      </c>
      <c r="N10" s="4" t="s">
        <v>4</v>
      </c>
      <c r="O10" s="4" t="s">
        <v>91</v>
      </c>
      <c r="P10" s="4" t="s">
        <v>92</v>
      </c>
      <c r="Q10" s="4" t="s">
        <v>93</v>
      </c>
      <c r="R10" s="4" t="s">
        <v>94</v>
      </c>
      <c r="S10" s="4" t="s">
        <v>39</v>
      </c>
      <c r="T10" s="147">
        <v>3.6999999999999998E-2</v>
      </c>
      <c r="U10" s="113" t="s">
        <v>95</v>
      </c>
      <c r="V10" s="113" t="s">
        <v>2026</v>
      </c>
      <c r="W10" s="113" t="s">
        <v>40</v>
      </c>
      <c r="X10" s="113" t="s">
        <v>2035</v>
      </c>
      <c r="Y10" s="112" t="s">
        <v>41</v>
      </c>
      <c r="Z10" s="113" t="s">
        <v>42</v>
      </c>
      <c r="AA10" s="113" t="s">
        <v>4</v>
      </c>
      <c r="AB10" s="113" t="s">
        <v>96</v>
      </c>
      <c r="AC10" s="113" t="s">
        <v>44</v>
      </c>
      <c r="AD10" s="113" t="s">
        <v>41</v>
      </c>
      <c r="AE10" s="113" t="s">
        <v>42</v>
      </c>
    </row>
    <row r="11" spans="1:35" ht="30" x14ac:dyDescent="0.25">
      <c r="A11" s="149">
        <f>A10</f>
        <v>4</v>
      </c>
      <c r="B11" s="107"/>
      <c r="C11" s="136" t="str">
        <f t="shared" ref="C11:H11" si="21">C10</f>
        <v>Nordahl, SL; Devkota, JP; Amirebrahimi, J; Smith, SJ; Breunig, HM; Preble, CV; Satchwell, AJ; Jin, L; Brown, NJ; Kirchstetter, TW; Scown, CD</v>
      </c>
      <c r="D11" s="136" t="str">
        <f t="shared" si="21"/>
        <v>Life-Cycle Greenhouse Gas Emissions and Human Health Trade-Offs of Organic Waste Management Strategies</v>
      </c>
      <c r="E11" s="113" t="str">
        <f t="shared" si="21"/>
        <v>Life cycle thinking based study</v>
      </c>
      <c r="F11" s="113">
        <f t="shared" si="21"/>
        <v>2020</v>
      </c>
      <c r="G11" s="113" t="str">
        <f t="shared" si="21"/>
        <v xml:space="preserve">Organic waste management </v>
      </c>
      <c r="H11" s="113">
        <f t="shared" si="21"/>
        <v>2</v>
      </c>
      <c r="I11" s="4" t="s">
        <v>30</v>
      </c>
      <c r="J11" s="4" t="s">
        <v>97</v>
      </c>
      <c r="K11" s="4" t="s">
        <v>98</v>
      </c>
      <c r="L11" s="4" t="s">
        <v>58</v>
      </c>
      <c r="M11" s="7" t="str">
        <f>M10</f>
        <v>?</v>
      </c>
      <c r="N11" s="4" t="str">
        <f>N10</f>
        <v>/</v>
      </c>
      <c r="O11" s="4" t="s">
        <v>91</v>
      </c>
      <c r="P11" s="4" t="s">
        <v>92</v>
      </c>
      <c r="Q11" s="4" t="s">
        <v>93</v>
      </c>
      <c r="R11" s="4" t="s">
        <v>94</v>
      </c>
      <c r="S11" s="4" t="s">
        <v>39</v>
      </c>
      <c r="T11" s="147">
        <f t="shared" ref="T11:X11" si="22">T10</f>
        <v>3.6999999999999998E-2</v>
      </c>
      <c r="U11" s="113" t="str">
        <f t="shared" si="22"/>
        <v>Torres-Climent, A. et al., 2015 
Sullivan, D.M., et al., 2015</v>
      </c>
      <c r="V11" s="113" t="str">
        <f t="shared" si="22"/>
        <v>Single constraining factor</v>
      </c>
      <c r="W11" s="113" t="str">
        <f t="shared" si="22"/>
        <v>PNA</v>
      </c>
      <c r="X11" s="113" t="str">
        <f t="shared" si="22"/>
        <v>Internal</v>
      </c>
      <c r="Y11" s="112"/>
      <c r="Z11" s="113" t="str">
        <f t="shared" ref="Z11:AD11" si="23">Z10</f>
        <v>No</v>
      </c>
      <c r="AA11" s="113" t="str">
        <f t="shared" si="23"/>
        <v>/</v>
      </c>
      <c r="AB11" s="113" t="str">
        <f t="shared" si="23"/>
        <v xml:space="preserve">1 wet ton of mixed organic waste processed </v>
      </c>
      <c r="AC11" s="113" t="str">
        <f t="shared" si="23"/>
        <v>U.S.</v>
      </c>
      <c r="AD11" s="113" t="str">
        <f t="shared" si="23"/>
        <v>Yes</v>
      </c>
      <c r="AE11" s="113" t="str">
        <f t="shared" si="4"/>
        <v>No</v>
      </c>
    </row>
    <row r="12" spans="1:35" ht="45" x14ac:dyDescent="0.25">
      <c r="A12" s="149">
        <v>5</v>
      </c>
      <c r="B12" s="107" t="s">
        <v>2048</v>
      </c>
      <c r="C12" s="136" t="s">
        <v>99</v>
      </c>
      <c r="D12" s="146" t="s">
        <v>100</v>
      </c>
      <c r="E12" s="113" t="s">
        <v>53</v>
      </c>
      <c r="F12" s="113">
        <v>2020</v>
      </c>
      <c r="G12" s="113" t="s">
        <v>1909</v>
      </c>
      <c r="H12" s="113">
        <v>7</v>
      </c>
      <c r="I12" s="4" t="s">
        <v>101</v>
      </c>
      <c r="J12" s="4" t="s">
        <v>102</v>
      </c>
      <c r="K12" s="4" t="s">
        <v>1910</v>
      </c>
      <c r="L12" s="4" t="s">
        <v>192</v>
      </c>
      <c r="M12" s="7" t="s">
        <v>53</v>
      </c>
      <c r="N12" s="4" t="s">
        <v>4</v>
      </c>
      <c r="O12" s="4" t="s">
        <v>60</v>
      </c>
      <c r="P12" s="113" t="s">
        <v>103</v>
      </c>
      <c r="Q12" s="113" t="s">
        <v>53</v>
      </c>
      <c r="R12" s="113" t="s">
        <v>4</v>
      </c>
      <c r="S12" s="113" t="s">
        <v>104</v>
      </c>
      <c r="T12" s="113" t="s">
        <v>53</v>
      </c>
      <c r="U12" s="113" t="s">
        <v>4</v>
      </c>
      <c r="V12" s="44" t="s">
        <v>53</v>
      </c>
      <c r="W12" s="44" t="s">
        <v>4</v>
      </c>
      <c r="X12" s="44" t="s">
        <v>4</v>
      </c>
      <c r="Y12" s="112" t="s">
        <v>41</v>
      </c>
      <c r="Z12" s="113" t="s">
        <v>42</v>
      </c>
      <c r="AA12" s="113" t="s">
        <v>4</v>
      </c>
      <c r="AB12" s="113" t="s">
        <v>105</v>
      </c>
      <c r="AC12" s="113" t="s">
        <v>53</v>
      </c>
      <c r="AD12" s="113" t="s">
        <v>41</v>
      </c>
      <c r="AE12" s="4" t="s">
        <v>42</v>
      </c>
    </row>
    <row r="13" spans="1:35" ht="120" x14ac:dyDescent="0.25">
      <c r="A13" s="149">
        <f t="shared" ref="A13:A18" si="24">A12</f>
        <v>5</v>
      </c>
      <c r="B13" s="107"/>
      <c r="C13" s="136" t="str">
        <f t="shared" ref="C13:H18" si="25">C12</f>
        <v>Bora, RR; Lei, M; Tester, JW; Lehmann, J; You, FQ</v>
      </c>
      <c r="D13" s="136" t="str">
        <f t="shared" si="25"/>
        <v>Life Cycle Assessment and Technoeconomic Analysis of Thermochemical Conversion Technologies Applied to Poultry Litter with Energy and Nutrient Recovery</v>
      </c>
      <c r="E13" s="113" t="str">
        <f t="shared" si="25"/>
        <v>?</v>
      </c>
      <c r="F13" s="113">
        <f t="shared" si="25"/>
        <v>2020</v>
      </c>
      <c r="G13" s="113" t="str">
        <f t="shared" si="25"/>
        <v>Waste management
+
Technology investigation</v>
      </c>
      <c r="H13" s="113">
        <f t="shared" si="25"/>
        <v>7</v>
      </c>
      <c r="I13" s="4" t="s">
        <v>106</v>
      </c>
      <c r="J13" s="4" t="s">
        <v>107</v>
      </c>
      <c r="K13" s="4" t="str">
        <f t="shared" ref="K13:L18" si="26">K12</f>
        <v>poultry litter</v>
      </c>
      <c r="L13" s="4" t="s">
        <v>108</v>
      </c>
      <c r="M13" s="7" t="str">
        <f t="shared" ref="M13:N18" si="27">M12</f>
        <v>?</v>
      </c>
      <c r="N13" s="4" t="str">
        <f t="shared" si="27"/>
        <v>/</v>
      </c>
      <c r="O13" s="4" t="s">
        <v>109</v>
      </c>
      <c r="P13" s="113" t="str">
        <f t="shared" ref="P13:T18" si="28">P12</f>
        <v xml:space="preserve">N  fertilizer 
K2O  fertilizer 
P2O5 fertilizer </v>
      </c>
      <c r="Q13" s="113" t="str">
        <f t="shared" si="28"/>
        <v>?</v>
      </c>
      <c r="R13" s="113" t="str">
        <f t="shared" si="28"/>
        <v>/</v>
      </c>
      <c r="S13" s="113" t="str">
        <f t="shared" si="28"/>
        <v>Nutrient</v>
      </c>
      <c r="T13" s="113" t="str">
        <f t="shared" si="28"/>
        <v>?</v>
      </c>
      <c r="U13" s="113" t="str">
        <f t="shared" ref="U13:U18" si="29">U12</f>
        <v>/</v>
      </c>
      <c r="V13" s="113" t="s">
        <v>2026</v>
      </c>
      <c r="W13" s="113" t="s">
        <v>2031</v>
      </c>
      <c r="X13" s="113" t="s">
        <v>2035</v>
      </c>
      <c r="Y13" s="112"/>
      <c r="Z13" s="113" t="str">
        <f t="shared" ref="Z13:AE28" si="30">Z12</f>
        <v>No</v>
      </c>
      <c r="AA13" s="113" t="str">
        <f t="shared" si="30"/>
        <v>/</v>
      </c>
      <c r="AB13" s="113" t="str">
        <f t="shared" si="30"/>
        <v>The management of 1000 kg of fresh or wet poultry litter with a 25% w/w moisture content (proportion given on a wet basis)</v>
      </c>
      <c r="AC13" s="113" t="str">
        <f t="shared" si="30"/>
        <v>?</v>
      </c>
      <c r="AD13" s="113" t="str">
        <f t="shared" si="30"/>
        <v>Yes</v>
      </c>
      <c r="AE13" s="113" t="s">
        <v>110</v>
      </c>
    </row>
    <row r="14" spans="1:35" ht="120" x14ac:dyDescent="0.25">
      <c r="A14" s="149">
        <f t="shared" si="24"/>
        <v>5</v>
      </c>
      <c r="B14" s="107"/>
      <c r="C14" s="136" t="str">
        <f t="shared" si="25"/>
        <v>Bora, RR; Lei, M; Tester, JW; Lehmann, J; You, FQ</v>
      </c>
      <c r="D14" s="136" t="str">
        <f t="shared" si="25"/>
        <v>Life Cycle Assessment and Technoeconomic Analysis of Thermochemical Conversion Technologies Applied to Poultry Litter with Energy and Nutrient Recovery</v>
      </c>
      <c r="E14" s="113" t="str">
        <f t="shared" si="25"/>
        <v>?</v>
      </c>
      <c r="F14" s="113">
        <f t="shared" si="25"/>
        <v>2020</v>
      </c>
      <c r="G14" s="113" t="str">
        <f t="shared" si="25"/>
        <v>Waste management
+
Technology investigation</v>
      </c>
      <c r="H14" s="113">
        <f t="shared" si="25"/>
        <v>7</v>
      </c>
      <c r="I14" s="4" t="s">
        <v>111</v>
      </c>
      <c r="J14" s="4" t="s">
        <v>112</v>
      </c>
      <c r="K14" s="4" t="str">
        <f t="shared" si="26"/>
        <v>poultry litter</v>
      </c>
      <c r="L14" s="4" t="str">
        <f>L13</f>
        <v>Biochar</v>
      </c>
      <c r="M14" s="7" t="str">
        <f t="shared" si="27"/>
        <v>?</v>
      </c>
      <c r="N14" s="4" t="str">
        <f t="shared" si="27"/>
        <v>/</v>
      </c>
      <c r="O14" s="4" t="s">
        <v>109</v>
      </c>
      <c r="P14" s="113" t="str">
        <f t="shared" si="28"/>
        <v xml:space="preserve">N  fertilizer 
K2O  fertilizer 
P2O5 fertilizer </v>
      </c>
      <c r="Q14" s="113" t="str">
        <f t="shared" si="28"/>
        <v>?</v>
      </c>
      <c r="R14" s="113" t="str">
        <f t="shared" si="28"/>
        <v>/</v>
      </c>
      <c r="S14" s="113" t="str">
        <f t="shared" si="28"/>
        <v>Nutrient</v>
      </c>
      <c r="T14" s="113" t="str">
        <f t="shared" si="28"/>
        <v>?</v>
      </c>
      <c r="U14" s="113" t="str">
        <f t="shared" si="29"/>
        <v>/</v>
      </c>
      <c r="V14" s="113" t="str">
        <f>V13</f>
        <v>Single constraining factor</v>
      </c>
      <c r="W14" s="113" t="str">
        <f>W13</f>
        <v>Improved-effect</v>
      </c>
      <c r="X14" s="113" t="str">
        <f>X13</f>
        <v>Internal</v>
      </c>
      <c r="Y14" s="112"/>
      <c r="Z14" s="113" t="str">
        <f t="shared" si="30"/>
        <v>No</v>
      </c>
      <c r="AA14" s="113" t="str">
        <f t="shared" si="30"/>
        <v>/</v>
      </c>
      <c r="AB14" s="113" t="str">
        <f t="shared" si="30"/>
        <v>The management of 1000 kg of fresh or wet poultry litter with a 25% w/w moisture content (proportion given on a wet basis)</v>
      </c>
      <c r="AC14" s="113" t="str">
        <f t="shared" si="30"/>
        <v>?</v>
      </c>
      <c r="AD14" s="113" t="str">
        <f t="shared" si="30"/>
        <v>Yes</v>
      </c>
      <c r="AE14" s="113" t="str">
        <f>AE13</f>
        <v>N2O saving compared to commercial fertilizer</v>
      </c>
    </row>
    <row r="15" spans="1:35" ht="45" x14ac:dyDescent="0.25">
      <c r="A15" s="149">
        <f t="shared" si="24"/>
        <v>5</v>
      </c>
      <c r="B15" s="107"/>
      <c r="C15" s="136" t="str">
        <f t="shared" si="25"/>
        <v>Bora, RR; Lei, M; Tester, JW; Lehmann, J; You, FQ</v>
      </c>
      <c r="D15" s="136" t="str">
        <f t="shared" si="25"/>
        <v>Life Cycle Assessment and Technoeconomic Analysis of Thermochemical Conversion Technologies Applied to Poultry Litter with Energy and Nutrient Recovery</v>
      </c>
      <c r="E15" s="113" t="str">
        <f t="shared" si="25"/>
        <v>?</v>
      </c>
      <c r="F15" s="113">
        <f t="shared" si="25"/>
        <v>2020</v>
      </c>
      <c r="G15" s="113" t="str">
        <f t="shared" si="25"/>
        <v>Waste management
+
Technology investigation</v>
      </c>
      <c r="H15" s="113">
        <f t="shared" si="25"/>
        <v>7</v>
      </c>
      <c r="I15" s="4" t="s">
        <v>113</v>
      </c>
      <c r="J15" s="4" t="s">
        <v>114</v>
      </c>
      <c r="K15" s="4" t="str">
        <f t="shared" si="26"/>
        <v>poultry litter</v>
      </c>
      <c r="L15" s="4" t="s">
        <v>115</v>
      </c>
      <c r="M15" s="7" t="str">
        <f t="shared" si="27"/>
        <v>?</v>
      </c>
      <c r="N15" s="4" t="str">
        <f t="shared" si="27"/>
        <v>/</v>
      </c>
      <c r="O15" s="4" t="s">
        <v>60</v>
      </c>
      <c r="P15" s="113" t="str">
        <f t="shared" si="28"/>
        <v xml:space="preserve">N  fertilizer 
K2O  fertilizer 
P2O5 fertilizer </v>
      </c>
      <c r="Q15" s="113" t="str">
        <f t="shared" si="28"/>
        <v>?</v>
      </c>
      <c r="R15" s="113" t="str">
        <f t="shared" si="28"/>
        <v>/</v>
      </c>
      <c r="S15" s="113" t="str">
        <f t="shared" si="28"/>
        <v>Nutrient</v>
      </c>
      <c r="T15" s="113" t="str">
        <f t="shared" si="28"/>
        <v>?</v>
      </c>
      <c r="U15" s="113" t="str">
        <f t="shared" si="29"/>
        <v>/</v>
      </c>
      <c r="V15" s="113" t="s">
        <v>53</v>
      </c>
      <c r="W15" s="113" t="s">
        <v>4</v>
      </c>
      <c r="X15" s="113" t="s">
        <v>4</v>
      </c>
      <c r="Y15" s="112"/>
      <c r="Z15" s="113" t="str">
        <f t="shared" si="30"/>
        <v>No</v>
      </c>
      <c r="AA15" s="113" t="str">
        <f t="shared" si="30"/>
        <v>/</v>
      </c>
      <c r="AB15" s="113" t="str">
        <f t="shared" si="30"/>
        <v>The management of 1000 kg of fresh or wet poultry litter with a 25% w/w moisture content (proportion given on a wet basis)</v>
      </c>
      <c r="AC15" s="113" t="str">
        <f t="shared" si="30"/>
        <v>?</v>
      </c>
      <c r="AD15" s="113" t="str">
        <f t="shared" si="30"/>
        <v>Yes</v>
      </c>
      <c r="AE15" s="113" t="s">
        <v>42</v>
      </c>
    </row>
    <row r="16" spans="1:35" ht="45" x14ac:dyDescent="0.25">
      <c r="A16" s="149">
        <f t="shared" si="24"/>
        <v>5</v>
      </c>
      <c r="B16" s="107"/>
      <c r="C16" s="136" t="str">
        <f t="shared" si="25"/>
        <v>Bora, RR; Lei, M; Tester, JW; Lehmann, J; You, FQ</v>
      </c>
      <c r="D16" s="136" t="str">
        <f t="shared" si="25"/>
        <v>Life Cycle Assessment and Technoeconomic Analysis of Thermochemical Conversion Technologies Applied to Poultry Litter with Energy and Nutrient Recovery</v>
      </c>
      <c r="E16" s="113" t="str">
        <f t="shared" si="25"/>
        <v>?</v>
      </c>
      <c r="F16" s="113">
        <f t="shared" si="25"/>
        <v>2020</v>
      </c>
      <c r="G16" s="113" t="str">
        <f t="shared" si="25"/>
        <v>Waste management
+
Technology investigation</v>
      </c>
      <c r="H16" s="113">
        <f t="shared" si="25"/>
        <v>7</v>
      </c>
      <c r="I16" s="4" t="s">
        <v>116</v>
      </c>
      <c r="J16" s="4" t="s">
        <v>117</v>
      </c>
      <c r="K16" s="4" t="str">
        <f t="shared" si="26"/>
        <v>poultry litter</v>
      </c>
      <c r="L16" s="4" t="str">
        <f t="shared" si="26"/>
        <v>Hydrochar</v>
      </c>
      <c r="M16" s="7" t="str">
        <f t="shared" si="27"/>
        <v>?</v>
      </c>
      <c r="N16" s="4" t="str">
        <f t="shared" si="27"/>
        <v>/</v>
      </c>
      <c r="O16" s="4" t="s">
        <v>60</v>
      </c>
      <c r="P16" s="113" t="str">
        <f t="shared" si="28"/>
        <v xml:space="preserve">N  fertilizer 
K2O  fertilizer 
P2O5 fertilizer </v>
      </c>
      <c r="Q16" s="113" t="str">
        <f t="shared" si="28"/>
        <v>?</v>
      </c>
      <c r="R16" s="113" t="str">
        <f t="shared" si="28"/>
        <v>/</v>
      </c>
      <c r="S16" s="113" t="str">
        <f t="shared" si="28"/>
        <v>Nutrient</v>
      </c>
      <c r="T16" s="113" t="str">
        <f t="shared" si="28"/>
        <v>?</v>
      </c>
      <c r="U16" s="113" t="str">
        <f t="shared" si="29"/>
        <v>/</v>
      </c>
      <c r="V16" s="113" t="str">
        <f t="shared" ref="V16:X18" si="31">V15</f>
        <v>?</v>
      </c>
      <c r="W16" s="113" t="str">
        <f t="shared" si="31"/>
        <v>/</v>
      </c>
      <c r="X16" s="113" t="str">
        <f t="shared" si="31"/>
        <v>/</v>
      </c>
      <c r="Y16" s="112"/>
      <c r="Z16" s="113" t="str">
        <f t="shared" si="30"/>
        <v>No</v>
      </c>
      <c r="AA16" s="113" t="str">
        <f t="shared" si="30"/>
        <v>/</v>
      </c>
      <c r="AB16" s="113" t="str">
        <f t="shared" si="30"/>
        <v>The management of 1000 kg of fresh or wet poultry litter with a 25% w/w moisture content (proportion given on a wet basis)</v>
      </c>
      <c r="AC16" s="113" t="str">
        <f t="shared" si="30"/>
        <v>?</v>
      </c>
      <c r="AD16" s="113" t="str">
        <f t="shared" si="30"/>
        <v>Yes</v>
      </c>
      <c r="AE16" s="113" t="str">
        <f>AE15</f>
        <v>No</v>
      </c>
    </row>
    <row r="17" spans="1:31" ht="45" x14ac:dyDescent="0.25">
      <c r="A17" s="149">
        <f t="shared" si="24"/>
        <v>5</v>
      </c>
      <c r="B17" s="107"/>
      <c r="C17" s="136" t="str">
        <f t="shared" si="25"/>
        <v>Bora, RR; Lei, M; Tester, JW; Lehmann, J; You, FQ</v>
      </c>
      <c r="D17" s="136" t="str">
        <f t="shared" si="25"/>
        <v>Life Cycle Assessment and Technoeconomic Analysis of Thermochemical Conversion Technologies Applied to Poultry Litter with Energy and Nutrient Recovery</v>
      </c>
      <c r="E17" s="113" t="str">
        <f t="shared" si="25"/>
        <v>?</v>
      </c>
      <c r="F17" s="113">
        <f t="shared" si="25"/>
        <v>2020</v>
      </c>
      <c r="G17" s="113" t="str">
        <f t="shared" si="25"/>
        <v>Waste management
+
Technology investigation</v>
      </c>
      <c r="H17" s="113">
        <f t="shared" si="25"/>
        <v>7</v>
      </c>
      <c r="I17" s="4" t="s">
        <v>118</v>
      </c>
      <c r="J17" s="4" t="s">
        <v>119</v>
      </c>
      <c r="K17" s="4" t="str">
        <f t="shared" si="26"/>
        <v>poultry litter</v>
      </c>
      <c r="L17" s="4" t="str">
        <f t="shared" si="26"/>
        <v>Hydrochar</v>
      </c>
      <c r="M17" s="7" t="str">
        <f t="shared" si="27"/>
        <v>?</v>
      </c>
      <c r="N17" s="4" t="str">
        <f t="shared" si="27"/>
        <v>/</v>
      </c>
      <c r="O17" s="4" t="s">
        <v>60</v>
      </c>
      <c r="P17" s="113" t="str">
        <f t="shared" si="28"/>
        <v xml:space="preserve">N  fertilizer 
K2O  fertilizer 
P2O5 fertilizer </v>
      </c>
      <c r="Q17" s="113" t="str">
        <f t="shared" si="28"/>
        <v>?</v>
      </c>
      <c r="R17" s="113" t="str">
        <f t="shared" si="28"/>
        <v>/</v>
      </c>
      <c r="S17" s="113" t="str">
        <f t="shared" si="28"/>
        <v>Nutrient</v>
      </c>
      <c r="T17" s="113" t="str">
        <f t="shared" si="28"/>
        <v>?</v>
      </c>
      <c r="U17" s="113" t="str">
        <f t="shared" si="29"/>
        <v>/</v>
      </c>
      <c r="V17" s="113" t="str">
        <f t="shared" si="31"/>
        <v>?</v>
      </c>
      <c r="W17" s="113" t="str">
        <f t="shared" si="31"/>
        <v>/</v>
      </c>
      <c r="X17" s="113" t="str">
        <f t="shared" si="31"/>
        <v>/</v>
      </c>
      <c r="Y17" s="112"/>
      <c r="Z17" s="113" t="str">
        <f t="shared" si="30"/>
        <v>No</v>
      </c>
      <c r="AA17" s="113" t="str">
        <f t="shared" si="30"/>
        <v>/</v>
      </c>
      <c r="AB17" s="113" t="str">
        <f t="shared" si="30"/>
        <v>The management of 1000 kg of fresh or wet poultry litter with a 25% w/w moisture content (proportion given on a wet basis)</v>
      </c>
      <c r="AC17" s="113" t="str">
        <f t="shared" si="30"/>
        <v>?</v>
      </c>
      <c r="AD17" s="113" t="str">
        <f t="shared" si="30"/>
        <v>Yes</v>
      </c>
      <c r="AE17" s="113" t="str">
        <f>AE16</f>
        <v>No</v>
      </c>
    </row>
    <row r="18" spans="1:31" ht="60" x14ac:dyDescent="0.25">
      <c r="A18" s="149">
        <f t="shared" si="24"/>
        <v>5</v>
      </c>
      <c r="B18" s="107"/>
      <c r="C18" s="136" t="str">
        <f t="shared" si="25"/>
        <v>Bora, RR; Lei, M; Tester, JW; Lehmann, J; You, FQ</v>
      </c>
      <c r="D18" s="136" t="str">
        <f t="shared" si="25"/>
        <v>Life Cycle Assessment and Technoeconomic Analysis of Thermochemical Conversion Technologies Applied to Poultry Litter with Energy and Nutrient Recovery</v>
      </c>
      <c r="E18" s="113" t="str">
        <f t="shared" si="25"/>
        <v>?</v>
      </c>
      <c r="F18" s="113">
        <f t="shared" si="25"/>
        <v>2020</v>
      </c>
      <c r="G18" s="113" t="str">
        <f t="shared" si="25"/>
        <v>Waste management
+
Technology investigation</v>
      </c>
      <c r="H18" s="113">
        <f t="shared" si="25"/>
        <v>7</v>
      </c>
      <c r="I18" s="4" t="s">
        <v>120</v>
      </c>
      <c r="J18" s="4" t="s">
        <v>121</v>
      </c>
      <c r="K18" s="4" t="str">
        <f t="shared" si="26"/>
        <v>poultry litter</v>
      </c>
      <c r="L18" s="4" t="s">
        <v>58</v>
      </c>
      <c r="M18" s="7" t="str">
        <f t="shared" si="27"/>
        <v>?</v>
      </c>
      <c r="N18" s="4" t="str">
        <f t="shared" si="27"/>
        <v>/</v>
      </c>
      <c r="O18" s="4" t="s">
        <v>60</v>
      </c>
      <c r="P18" s="113" t="str">
        <f t="shared" si="28"/>
        <v xml:space="preserve">N  fertilizer 
K2O  fertilizer 
P2O5 fertilizer </v>
      </c>
      <c r="Q18" s="113" t="str">
        <f t="shared" si="28"/>
        <v>?</v>
      </c>
      <c r="R18" s="113" t="str">
        <f t="shared" si="28"/>
        <v>/</v>
      </c>
      <c r="S18" s="113" t="str">
        <f t="shared" si="28"/>
        <v>Nutrient</v>
      </c>
      <c r="T18" s="113" t="str">
        <f t="shared" si="28"/>
        <v>?</v>
      </c>
      <c r="U18" s="113" t="str">
        <f t="shared" si="29"/>
        <v>/</v>
      </c>
      <c r="V18" s="113" t="str">
        <f t="shared" si="31"/>
        <v>?</v>
      </c>
      <c r="W18" s="113" t="str">
        <f t="shared" si="31"/>
        <v>/</v>
      </c>
      <c r="X18" s="113" t="str">
        <f t="shared" si="31"/>
        <v>/</v>
      </c>
      <c r="Y18" s="112"/>
      <c r="Z18" s="113" t="str">
        <f t="shared" si="30"/>
        <v>No</v>
      </c>
      <c r="AA18" s="113" t="str">
        <f t="shared" si="30"/>
        <v>/</v>
      </c>
      <c r="AB18" s="113" t="str">
        <f t="shared" si="30"/>
        <v>The management of 1000 kg of fresh or wet poultry litter with a 25% w/w moisture content (proportion given on a wet basis)</v>
      </c>
      <c r="AC18" s="113" t="str">
        <f t="shared" si="30"/>
        <v>?</v>
      </c>
      <c r="AD18" s="113" t="str">
        <f t="shared" si="30"/>
        <v>Yes</v>
      </c>
      <c r="AE18" s="113" t="str">
        <f>AE17</f>
        <v>No</v>
      </c>
    </row>
    <row r="19" spans="1:31" ht="45" x14ac:dyDescent="0.25">
      <c r="A19" s="149">
        <v>6</v>
      </c>
      <c r="B19" s="107" t="s">
        <v>2048</v>
      </c>
      <c r="C19" s="136" t="s">
        <v>122</v>
      </c>
      <c r="D19" s="136" t="s">
        <v>123</v>
      </c>
      <c r="E19" s="113" t="s">
        <v>53</v>
      </c>
      <c r="F19" s="113">
        <v>2020</v>
      </c>
      <c r="G19" s="113" t="s">
        <v>124</v>
      </c>
      <c r="H19" s="113">
        <v>2</v>
      </c>
      <c r="I19" s="4" t="s">
        <v>30</v>
      </c>
      <c r="J19" s="4" t="s">
        <v>125</v>
      </c>
      <c r="K19" s="4" t="s">
        <v>126</v>
      </c>
      <c r="L19" s="4" t="s">
        <v>58</v>
      </c>
      <c r="M19" s="7" t="s">
        <v>53</v>
      </c>
      <c r="N19" s="4" t="s">
        <v>4</v>
      </c>
      <c r="O19" s="4" t="s">
        <v>60</v>
      </c>
      <c r="P19" s="113" t="s">
        <v>300</v>
      </c>
      <c r="Q19" s="113" t="s">
        <v>127</v>
      </c>
      <c r="R19" s="113" t="s">
        <v>38</v>
      </c>
      <c r="S19" s="113" t="s">
        <v>128</v>
      </c>
      <c r="T19" s="113" t="s">
        <v>129</v>
      </c>
      <c r="U19" s="113" t="s">
        <v>130</v>
      </c>
      <c r="V19" s="113" t="s">
        <v>53</v>
      </c>
      <c r="W19" s="113" t="s">
        <v>4</v>
      </c>
      <c r="X19" s="113" t="s">
        <v>4</v>
      </c>
      <c r="Y19" s="112" t="s">
        <v>41</v>
      </c>
      <c r="Z19" s="113" t="s">
        <v>131</v>
      </c>
      <c r="AA19" s="7" t="s">
        <v>2049</v>
      </c>
      <c r="AB19" s="113" t="s">
        <v>132</v>
      </c>
      <c r="AC19" s="113" t="s">
        <v>133</v>
      </c>
      <c r="AD19" s="113" t="s">
        <v>42</v>
      </c>
      <c r="AE19" s="113" t="s">
        <v>4</v>
      </c>
    </row>
    <row r="20" spans="1:31" ht="105" x14ac:dyDescent="0.25">
      <c r="A20" s="149">
        <f>A19</f>
        <v>6</v>
      </c>
      <c r="B20" s="107"/>
      <c r="C20" s="136" t="str">
        <f t="shared" ref="C20:H20" si="32">C19</f>
        <v>Tarpani, RRZ; Alfonsin, C; Hospido, A; Azapagic, A</v>
      </c>
      <c r="D20" s="136" t="str">
        <f t="shared" si="32"/>
        <v>Life cycle environmental impacts of sewage sludge treatment methods for resource recovery considering ecotoxicity of heavy metals and pharmaceutical and personal care products</v>
      </c>
      <c r="E20" s="113" t="str">
        <f t="shared" si="32"/>
        <v>?</v>
      </c>
      <c r="F20" s="113">
        <f t="shared" si="32"/>
        <v>2020</v>
      </c>
      <c r="G20" s="113" t="str">
        <f t="shared" si="32"/>
        <v xml:space="preserve">Technology investigation for sludge treatment </v>
      </c>
      <c r="H20" s="113">
        <f t="shared" si="32"/>
        <v>2</v>
      </c>
      <c r="I20" s="4" t="s">
        <v>70</v>
      </c>
      <c r="J20" s="4" t="s">
        <v>134</v>
      </c>
      <c r="K20" s="4" t="str">
        <f>K19</f>
        <v>Sludge</v>
      </c>
      <c r="L20" s="4" t="s">
        <v>72</v>
      </c>
      <c r="M20" s="7" t="str">
        <f>M19</f>
        <v>?</v>
      </c>
      <c r="N20" s="4" t="str">
        <f>N19</f>
        <v>/</v>
      </c>
      <c r="O20" s="4" t="s">
        <v>60</v>
      </c>
      <c r="P20" s="113" t="str">
        <f t="shared" ref="P20:T20" si="33">P19</f>
        <v xml:space="preserve">Mineral fertilizer </v>
      </c>
      <c r="Q20" s="113" t="str">
        <f t="shared" si="33"/>
        <v>N-P-K 15-15-15</v>
      </c>
      <c r="R20" s="113" t="str">
        <f t="shared" si="33"/>
        <v>Ecoinvent</v>
      </c>
      <c r="S20" s="113" t="str">
        <f t="shared" si="33"/>
        <v xml:space="preserve">Product </v>
      </c>
      <c r="T20" s="113" t="str">
        <f t="shared" si="33"/>
        <v xml:space="preserve">0/50/100 kg fertilizer per 1000 kg DM </v>
      </c>
      <c r="U20" s="113" t="str">
        <f>U19</f>
        <v>Hospido et al., 2015</v>
      </c>
      <c r="V20" s="113" t="str">
        <f t="shared" ref="V20:X20" si="34">V19</f>
        <v>?</v>
      </c>
      <c r="W20" s="113" t="str">
        <f t="shared" ref="W20" si="35">W19</f>
        <v>/</v>
      </c>
      <c r="X20" s="113" t="str">
        <f t="shared" si="34"/>
        <v>/</v>
      </c>
      <c r="Y20" s="112"/>
      <c r="Z20" s="113" t="str">
        <f>Z19</f>
        <v>Three substitution rate</v>
      </c>
      <c r="AA20" s="7" t="s">
        <v>2050</v>
      </c>
      <c r="AB20" s="113" t="str">
        <f>AB19</f>
        <v>The treatment of 1000 kg of thickened sludge on a dry matter basis (sludge dry solids mass)</v>
      </c>
      <c r="AC20" s="113" t="str">
        <f>AC19</f>
        <v>UK</v>
      </c>
      <c r="AD20" s="113" t="str">
        <f>AD19</f>
        <v>No</v>
      </c>
      <c r="AE20" s="113" t="str">
        <f t="shared" si="30"/>
        <v>/</v>
      </c>
    </row>
    <row r="21" spans="1:31" ht="105" x14ac:dyDescent="0.25">
      <c r="A21" s="3">
        <v>7</v>
      </c>
      <c r="B21" s="65" t="s">
        <v>2048</v>
      </c>
      <c r="C21" s="9" t="s">
        <v>135</v>
      </c>
      <c r="D21" s="10" t="s">
        <v>136</v>
      </c>
      <c r="E21" s="4" t="s">
        <v>137</v>
      </c>
      <c r="F21" s="4">
        <v>2020</v>
      </c>
      <c r="G21" s="4" t="s">
        <v>138</v>
      </c>
      <c r="H21" s="4">
        <v>1</v>
      </c>
      <c r="I21" s="4" t="s">
        <v>139</v>
      </c>
      <c r="J21" s="4" t="s">
        <v>140</v>
      </c>
      <c r="K21" s="4" t="s">
        <v>31</v>
      </c>
      <c r="L21" s="4" t="s">
        <v>141</v>
      </c>
      <c r="M21" s="4" t="s">
        <v>48</v>
      </c>
      <c r="N21" s="4" t="s">
        <v>53</v>
      </c>
      <c r="O21" s="4" t="s">
        <v>91</v>
      </c>
      <c r="P21" s="4" t="s">
        <v>142</v>
      </c>
      <c r="Q21" s="4" t="s">
        <v>143</v>
      </c>
      <c r="R21" s="4" t="s">
        <v>62</v>
      </c>
      <c r="S21" s="4" t="s">
        <v>128</v>
      </c>
      <c r="T21" s="4">
        <v>1</v>
      </c>
      <c r="U21" s="4" t="s">
        <v>4</v>
      </c>
      <c r="V21" s="44" t="s">
        <v>2026</v>
      </c>
      <c r="W21" s="44" t="s">
        <v>40</v>
      </c>
      <c r="X21" s="44" t="s">
        <v>2035</v>
      </c>
      <c r="Y21" s="4" t="s">
        <v>41</v>
      </c>
      <c r="Z21" s="4" t="s">
        <v>144</v>
      </c>
      <c r="AA21" s="4" t="s">
        <v>2051</v>
      </c>
      <c r="AB21" s="4" t="s">
        <v>145</v>
      </c>
      <c r="AC21" s="4" t="s">
        <v>146</v>
      </c>
      <c r="AD21" s="4" t="s">
        <v>42</v>
      </c>
      <c r="AE21" s="4" t="s">
        <v>4</v>
      </c>
    </row>
    <row r="22" spans="1:31" ht="180" x14ac:dyDescent="0.25">
      <c r="A22" s="149">
        <v>8</v>
      </c>
      <c r="B22" s="107" t="s">
        <v>2048</v>
      </c>
      <c r="C22" s="136" t="s">
        <v>147</v>
      </c>
      <c r="D22" s="146" t="s">
        <v>148</v>
      </c>
      <c r="E22" s="113" t="s">
        <v>53</v>
      </c>
      <c r="F22" s="113">
        <v>2020</v>
      </c>
      <c r="G22" s="113" t="s">
        <v>149</v>
      </c>
      <c r="H22" s="113">
        <v>3</v>
      </c>
      <c r="I22" s="4" t="s">
        <v>150</v>
      </c>
      <c r="J22" s="4" t="s">
        <v>1911</v>
      </c>
      <c r="K22" s="4" t="s">
        <v>151</v>
      </c>
      <c r="L22" s="4" t="s">
        <v>152</v>
      </c>
      <c r="M22" s="7" t="s">
        <v>153</v>
      </c>
      <c r="N22" s="4" t="s">
        <v>154</v>
      </c>
      <c r="O22" s="4" t="s">
        <v>155</v>
      </c>
      <c r="P22" s="113" t="s">
        <v>142</v>
      </c>
      <c r="Q22" s="113" t="s">
        <v>156</v>
      </c>
      <c r="R22" s="113" t="s">
        <v>62</v>
      </c>
      <c r="S22" s="113" t="s">
        <v>39</v>
      </c>
      <c r="T22" s="113" t="s">
        <v>53</v>
      </c>
      <c r="U22" s="113" t="s">
        <v>2072</v>
      </c>
      <c r="V22" s="112" t="s">
        <v>2026</v>
      </c>
      <c r="W22" s="112" t="s">
        <v>40</v>
      </c>
      <c r="X22" s="112" t="s">
        <v>2035</v>
      </c>
      <c r="Y22" s="112" t="s">
        <v>41</v>
      </c>
      <c r="Z22" s="113" t="s">
        <v>42</v>
      </c>
      <c r="AA22" s="113" t="s">
        <v>4</v>
      </c>
      <c r="AB22" s="113" t="s">
        <v>158</v>
      </c>
      <c r="AC22" s="113" t="s">
        <v>159</v>
      </c>
      <c r="AD22" s="113" t="s">
        <v>41</v>
      </c>
      <c r="AE22" s="113" t="s">
        <v>41</v>
      </c>
    </row>
    <row r="23" spans="1:31" ht="180" x14ac:dyDescent="0.25">
      <c r="A23" s="149">
        <f>A22</f>
        <v>8</v>
      </c>
      <c r="B23" s="107"/>
      <c r="C23" s="136" t="str">
        <f t="shared" ref="C23:H24" si="36">C22</f>
        <v>Pradel, M; Lippi, M; Daumer, ML; Aissani, L</v>
      </c>
      <c r="D23" s="136" t="str">
        <f t="shared" si="36"/>
        <v>Environmental performances of production and land application of sludge-based phosphate fertilizer-a life cycle assessment case study</v>
      </c>
      <c r="E23" s="113" t="str">
        <f t="shared" si="36"/>
        <v>?</v>
      </c>
      <c r="F23" s="113">
        <f t="shared" si="36"/>
        <v>2020</v>
      </c>
      <c r="G23" s="113" t="str">
        <f t="shared" si="36"/>
        <v xml:space="preserve">Nutrient recycling as alternative to fertilizer   </v>
      </c>
      <c r="H23" s="113">
        <f t="shared" si="36"/>
        <v>3</v>
      </c>
      <c r="I23" s="4" t="s">
        <v>160</v>
      </c>
      <c r="J23" s="4" t="s">
        <v>2138</v>
      </c>
      <c r="K23" s="4" t="str">
        <f>K22</f>
        <v xml:space="preserve">Sludge </v>
      </c>
      <c r="L23" s="4" t="s">
        <v>161</v>
      </c>
      <c r="M23" s="7" t="str">
        <f>M22</f>
        <v xml:space="preserve">As commercial fertilizer </v>
      </c>
      <c r="N23" s="4" t="str">
        <f>N22</f>
        <v>Bradford-Hartke et al., 2015; Cabeza et al., 2011; Egle et al., 2016; Rahman et al., 2014; Thibodeau et al., 2014; Zapka and Muskolus, 2015</v>
      </c>
      <c r="O23" s="4" t="s">
        <v>155</v>
      </c>
      <c r="P23" s="113" t="str">
        <f t="shared" ref="P23:T24" si="37">P22</f>
        <v>N fertilizer</v>
      </c>
      <c r="Q23" s="113" t="str">
        <f t="shared" si="37"/>
        <v>Ammonium nitrate</v>
      </c>
      <c r="R23" s="113" t="str">
        <f t="shared" si="37"/>
        <v xml:space="preserve">Ecoinvent </v>
      </c>
      <c r="S23" s="113" t="str">
        <f t="shared" si="37"/>
        <v xml:space="preserve">Nutrient </v>
      </c>
      <c r="T23" s="113" t="str">
        <f t="shared" si="37"/>
        <v>?</v>
      </c>
      <c r="U23" s="113" t="str">
        <f>U22</f>
        <v>see PNA</v>
      </c>
      <c r="V23" s="112" t="str">
        <f t="shared" ref="V23:X23" si="38">V22</f>
        <v>Single constraining factor</v>
      </c>
      <c r="W23" s="112" t="str">
        <f t="shared" ref="W23" si="39">W22</f>
        <v>PNA</v>
      </c>
      <c r="X23" s="112" t="str">
        <f t="shared" si="38"/>
        <v>Internal</v>
      </c>
      <c r="Y23" s="112"/>
      <c r="Z23" s="113" t="str">
        <f t="shared" ref="Z23:AD24" si="40">Z22</f>
        <v>No</v>
      </c>
      <c r="AA23" s="113" t="str">
        <f t="shared" si="40"/>
        <v>/</v>
      </c>
      <c r="AB23" s="113" t="str">
        <f t="shared" si="40"/>
        <v xml:space="preserve">The production and land application of 60.3 kg ha−1 of P available for plants in mineral form for an entire crop rotation
of rapeseed–wheat–winter barley–pea </v>
      </c>
      <c r="AC23" s="113" t="str">
        <f t="shared" si="40"/>
        <v xml:space="preserve">France </v>
      </c>
      <c r="AD23" s="113" t="str">
        <f t="shared" si="40"/>
        <v>Yes</v>
      </c>
      <c r="AE23" s="113" t="str">
        <f>AE22</f>
        <v>Yes</v>
      </c>
    </row>
    <row r="24" spans="1:31" ht="30" x14ac:dyDescent="0.25">
      <c r="A24" s="149">
        <f>A23</f>
        <v>8</v>
      </c>
      <c r="B24" s="107"/>
      <c r="C24" s="136" t="str">
        <f t="shared" si="36"/>
        <v>Pradel, M; Lippi, M; Daumer, ML; Aissani, L</v>
      </c>
      <c r="D24" s="136" t="str">
        <f t="shared" si="36"/>
        <v>Environmental performances of production and land application of sludge-based phosphate fertilizer-a life cycle assessment case study</v>
      </c>
      <c r="E24" s="113" t="str">
        <f t="shared" si="36"/>
        <v>?</v>
      </c>
      <c r="F24" s="113">
        <f t="shared" si="36"/>
        <v>2020</v>
      </c>
      <c r="G24" s="113" t="str">
        <f t="shared" si="36"/>
        <v xml:space="preserve">Nutrient recycling as alternative to fertilizer   </v>
      </c>
      <c r="H24" s="113">
        <f t="shared" si="36"/>
        <v>3</v>
      </c>
      <c r="I24" s="4" t="s">
        <v>30</v>
      </c>
      <c r="J24" s="4" t="s">
        <v>162</v>
      </c>
      <c r="K24" s="4" t="str">
        <f>K23</f>
        <v xml:space="preserve">Sludge </v>
      </c>
      <c r="L24" s="4" t="s">
        <v>58</v>
      </c>
      <c r="M24" s="6">
        <v>0.5</v>
      </c>
      <c r="N24" s="4" t="s">
        <v>163</v>
      </c>
      <c r="O24" s="4" t="s">
        <v>155</v>
      </c>
      <c r="P24" s="113" t="str">
        <f t="shared" si="37"/>
        <v>N fertilizer</v>
      </c>
      <c r="Q24" s="113" t="str">
        <f t="shared" si="37"/>
        <v>Ammonium nitrate</v>
      </c>
      <c r="R24" s="113" t="str">
        <f t="shared" si="37"/>
        <v xml:space="preserve">Ecoinvent </v>
      </c>
      <c r="S24" s="113" t="str">
        <f t="shared" si="37"/>
        <v xml:space="preserve">Nutrient </v>
      </c>
      <c r="T24" s="113" t="str">
        <f t="shared" si="37"/>
        <v>?</v>
      </c>
      <c r="U24" s="113" t="str">
        <f>U23</f>
        <v>see PNA</v>
      </c>
      <c r="V24" s="112" t="str">
        <f t="shared" ref="V24:X24" si="41">V23</f>
        <v>Single constraining factor</v>
      </c>
      <c r="W24" s="112" t="str">
        <f t="shared" ref="W24" si="42">W23</f>
        <v>PNA</v>
      </c>
      <c r="X24" s="112" t="str">
        <f t="shared" si="41"/>
        <v>Internal</v>
      </c>
      <c r="Y24" s="112"/>
      <c r="Z24" s="113" t="str">
        <f t="shared" si="40"/>
        <v>No</v>
      </c>
      <c r="AA24" s="113" t="str">
        <f t="shared" si="40"/>
        <v>/</v>
      </c>
      <c r="AB24" s="113" t="str">
        <f t="shared" si="40"/>
        <v xml:space="preserve">The production and land application of 60.3 kg ha−1 of P available for plants in mineral form for an entire crop rotation
of rapeseed–wheat–winter barley–pea </v>
      </c>
      <c r="AC24" s="113" t="str">
        <f t="shared" si="40"/>
        <v xml:space="preserve">France </v>
      </c>
      <c r="AD24" s="113" t="str">
        <f t="shared" si="40"/>
        <v>Yes</v>
      </c>
      <c r="AE24" s="113" t="str">
        <f>AE23</f>
        <v>Yes</v>
      </c>
    </row>
    <row r="25" spans="1:31" ht="30" x14ac:dyDescent="0.25">
      <c r="A25" s="149">
        <v>9</v>
      </c>
      <c r="B25" s="107" t="s">
        <v>2048</v>
      </c>
      <c r="C25" s="136" t="s">
        <v>164</v>
      </c>
      <c r="D25" s="136" t="s">
        <v>165</v>
      </c>
      <c r="E25" s="113" t="str">
        <f>E24</f>
        <v>?</v>
      </c>
      <c r="F25" s="113">
        <v>2019</v>
      </c>
      <c r="G25" s="113" t="s">
        <v>166</v>
      </c>
      <c r="H25" s="113">
        <v>2</v>
      </c>
      <c r="I25" s="4" t="s">
        <v>70</v>
      </c>
      <c r="J25" s="4" t="s">
        <v>167</v>
      </c>
      <c r="K25" s="4" t="s">
        <v>65</v>
      </c>
      <c r="L25" s="4" t="s">
        <v>72</v>
      </c>
      <c r="M25" s="7" t="s">
        <v>53</v>
      </c>
      <c r="N25" s="4" t="s">
        <v>4</v>
      </c>
      <c r="O25" s="4" t="s">
        <v>35</v>
      </c>
      <c r="P25" s="113" t="s">
        <v>168</v>
      </c>
      <c r="Q25" s="113" t="s">
        <v>53</v>
      </c>
      <c r="R25" s="113" t="s">
        <v>53</v>
      </c>
      <c r="S25" s="113" t="s">
        <v>169</v>
      </c>
      <c r="T25" s="112" t="s">
        <v>53</v>
      </c>
      <c r="U25" s="112" t="s">
        <v>170</v>
      </c>
      <c r="V25" s="113" t="s">
        <v>2026</v>
      </c>
      <c r="W25" s="113" t="s">
        <v>40</v>
      </c>
      <c r="X25" s="113" t="s">
        <v>2035</v>
      </c>
      <c r="Y25" s="112" t="s">
        <v>41</v>
      </c>
      <c r="Z25" s="113" t="s">
        <v>42</v>
      </c>
      <c r="AA25" s="113" t="s">
        <v>4</v>
      </c>
      <c r="AB25" s="113" t="s">
        <v>171</v>
      </c>
      <c r="AC25" s="113" t="s">
        <v>172</v>
      </c>
      <c r="AD25" s="113" t="s">
        <v>42</v>
      </c>
      <c r="AE25" s="113" t="s">
        <v>4</v>
      </c>
    </row>
    <row r="26" spans="1:31" ht="75" x14ac:dyDescent="0.25">
      <c r="A26" s="149">
        <f>A25</f>
        <v>9</v>
      </c>
      <c r="B26" s="107"/>
      <c r="C26" s="136" t="str">
        <f>C25</f>
        <v>Guven, H; Wang, Z; Eriksson, O</v>
      </c>
      <c r="D26" s="136" t="str">
        <f>D25</f>
        <v>Evaluation of future food waste management alternatives in Istanbul from the life cycle assessment perspective</v>
      </c>
      <c r="E26" s="113" t="str">
        <f>E25</f>
        <v>?</v>
      </c>
      <c r="F26" s="113">
        <f>F25</f>
        <v>2019</v>
      </c>
      <c r="G26" s="113" t="str">
        <f>G25</f>
        <v xml:space="preserve">Food waste management </v>
      </c>
      <c r="H26" s="113">
        <f>H25</f>
        <v>2</v>
      </c>
      <c r="I26" s="4" t="s">
        <v>30</v>
      </c>
      <c r="J26" s="4" t="s">
        <v>173</v>
      </c>
      <c r="K26" s="4" t="str">
        <f>K25</f>
        <v>Food waste</v>
      </c>
      <c r="L26" s="4" t="s">
        <v>58</v>
      </c>
      <c r="M26" s="7" t="s">
        <v>174</v>
      </c>
      <c r="N26" s="4" t="s">
        <v>175</v>
      </c>
      <c r="O26" s="4" t="s">
        <v>35</v>
      </c>
      <c r="P26" s="113" t="str">
        <f t="shared" ref="P26:T26" si="43">P25</f>
        <v>N fertilizer
P fertilizer</v>
      </c>
      <c r="Q26" s="113" t="str">
        <f t="shared" si="43"/>
        <v>?</v>
      </c>
      <c r="R26" s="113" t="str">
        <f t="shared" si="43"/>
        <v>?</v>
      </c>
      <c r="S26" s="113" t="str">
        <f t="shared" si="43"/>
        <v>Nutrient (inex.)</v>
      </c>
      <c r="T26" s="112" t="str">
        <f t="shared" si="43"/>
        <v>?</v>
      </c>
      <c r="U26" s="112" t="str">
        <f>U25</f>
        <v>Bernstad and la Cour Jansen (2011)</v>
      </c>
      <c r="V26" s="113" t="str">
        <f t="shared" ref="V26:X26" si="44">V25</f>
        <v>Single constraining factor</v>
      </c>
      <c r="W26" s="113" t="str">
        <f t="shared" ref="W26" si="45">W25</f>
        <v>PNA</v>
      </c>
      <c r="X26" s="113" t="str">
        <f t="shared" si="44"/>
        <v>Internal</v>
      </c>
      <c r="Y26" s="112"/>
      <c r="Z26" s="113" t="str">
        <f t="shared" ref="Z26:AD26" si="46">Z25</f>
        <v>No</v>
      </c>
      <c r="AA26" s="113" t="str">
        <f t="shared" si="46"/>
        <v>/</v>
      </c>
      <c r="AB26" s="113" t="str">
        <f t="shared" si="46"/>
        <v>Treatment of 1 kg of food waste</v>
      </c>
      <c r="AC26" s="113" t="str">
        <f t="shared" si="46"/>
        <v>Turkey</v>
      </c>
      <c r="AD26" s="113" t="str">
        <f t="shared" si="46"/>
        <v>No</v>
      </c>
      <c r="AE26" s="113" t="str">
        <f t="shared" si="30"/>
        <v>/</v>
      </c>
    </row>
    <row r="27" spans="1:31" ht="75" x14ac:dyDescent="0.25">
      <c r="A27" s="149">
        <v>10</v>
      </c>
      <c r="B27" s="107" t="s">
        <v>2048</v>
      </c>
      <c r="C27" s="136" t="s">
        <v>176</v>
      </c>
      <c r="D27" s="146" t="s">
        <v>177</v>
      </c>
      <c r="E27" s="150" t="s">
        <v>178</v>
      </c>
      <c r="F27" s="113">
        <v>2019</v>
      </c>
      <c r="G27" s="113" t="s">
        <v>179</v>
      </c>
      <c r="H27" s="113">
        <v>8</v>
      </c>
      <c r="I27" s="4" t="s">
        <v>180</v>
      </c>
      <c r="J27" s="4" t="s">
        <v>181</v>
      </c>
      <c r="K27" s="4" t="s">
        <v>126</v>
      </c>
      <c r="L27" s="4" t="s">
        <v>161</v>
      </c>
      <c r="M27" s="11" t="s">
        <v>182</v>
      </c>
      <c r="N27" s="12" t="s">
        <v>183</v>
      </c>
      <c r="O27" s="4" t="s">
        <v>184</v>
      </c>
      <c r="P27" s="113" t="s">
        <v>185</v>
      </c>
      <c r="Q27" s="113" t="s">
        <v>1912</v>
      </c>
      <c r="R27" s="113" t="s">
        <v>186</v>
      </c>
      <c r="S27" s="113" t="s">
        <v>104</v>
      </c>
      <c r="T27" s="113" t="s">
        <v>187</v>
      </c>
      <c r="U27" s="113" t="s">
        <v>2072</v>
      </c>
      <c r="V27" s="112" t="s">
        <v>2026</v>
      </c>
      <c r="W27" s="112" t="s">
        <v>40</v>
      </c>
      <c r="X27" s="112" t="s">
        <v>2035</v>
      </c>
      <c r="Y27" s="112" t="s">
        <v>41</v>
      </c>
      <c r="Z27" s="113" t="s">
        <v>42</v>
      </c>
      <c r="AA27" s="113" t="s">
        <v>4</v>
      </c>
      <c r="AB27" s="113" t="s">
        <v>188</v>
      </c>
      <c r="AC27" s="113" t="s">
        <v>189</v>
      </c>
      <c r="AD27" s="113" t="s">
        <v>41</v>
      </c>
      <c r="AE27" s="113" t="s">
        <v>41</v>
      </c>
    </row>
    <row r="28" spans="1:31" ht="75" x14ac:dyDescent="0.25">
      <c r="A28" s="149">
        <f t="shared" ref="A28:A34" si="47">A27</f>
        <v>10</v>
      </c>
      <c r="B28" s="107"/>
      <c r="C28" s="136" t="str">
        <f t="shared" ref="C28:H34" si="48">C27</f>
        <v>Tonini, D; Saveyn, HGM; Huygens, D</v>
      </c>
      <c r="D28" s="136" t="str">
        <f t="shared" si="48"/>
        <v>Environmental and health co-benefits for advanced phosphorus recovery</v>
      </c>
      <c r="E28" s="113" t="str">
        <f t="shared" si="48"/>
        <v>CLCA</v>
      </c>
      <c r="F28" s="113">
        <f t="shared" si="48"/>
        <v>2019</v>
      </c>
      <c r="G28" s="113" t="str">
        <f t="shared" si="48"/>
        <v>Nutrient recycling technology and alternatives</v>
      </c>
      <c r="H28" s="113">
        <f t="shared" si="48"/>
        <v>8</v>
      </c>
      <c r="I28" s="4" t="s">
        <v>190</v>
      </c>
      <c r="J28" s="4" t="s">
        <v>191</v>
      </c>
      <c r="K28" s="4" t="s">
        <v>192</v>
      </c>
      <c r="L28" s="4" t="s">
        <v>1913</v>
      </c>
      <c r="M28" s="11" t="str">
        <f>M27</f>
        <v xml:space="preserve">N: as commercial 
K: as commercial </v>
      </c>
      <c r="N28" s="12" t="str">
        <f>N27</f>
        <v>Ebders et al., 2012; Ehlert and Nelemans, 2015</v>
      </c>
      <c r="O28" s="4" t="s">
        <v>184</v>
      </c>
      <c r="P28" s="113" t="str">
        <f>P27</f>
        <v>N fertilizer 
K fertilizer</v>
      </c>
      <c r="Q28" s="113" t="str">
        <f t="shared" ref="Q28:S34" si="49">Q27</f>
        <v xml:space="preserve">N: urea 24,5% + ammonium nitrate 27% + calcium ammonium nitrate 33%
Potassium chloride
</v>
      </c>
      <c r="R28" s="113" t="str">
        <f t="shared" si="49"/>
        <v>Ecoinvent 
+
ELCD</v>
      </c>
      <c r="S28" s="113" t="str">
        <f t="shared" si="49"/>
        <v>Nutrient</v>
      </c>
      <c r="T28" s="113" t="str">
        <f t="shared" ref="T28:X28" si="50">T27</f>
        <v xml:space="preserve">N: 100%
K: 100%
</v>
      </c>
      <c r="U28" s="113" t="str">
        <f t="shared" si="50"/>
        <v>see PNA</v>
      </c>
      <c r="V28" s="112" t="str">
        <f t="shared" si="50"/>
        <v>Single constraining factor</v>
      </c>
      <c r="W28" s="112" t="str">
        <f t="shared" si="50"/>
        <v>PNA</v>
      </c>
      <c r="X28" s="112" t="str">
        <f t="shared" si="50"/>
        <v>Internal</v>
      </c>
      <c r="Y28" s="112"/>
      <c r="Z28" s="113" t="str">
        <f>Z27</f>
        <v>No</v>
      </c>
      <c r="AA28" s="113" t="str">
        <f t="shared" ref="AA28:AE43" si="51">AA27</f>
        <v>/</v>
      </c>
      <c r="AB28" s="113" t="str">
        <f t="shared" si="51"/>
        <v>The production and use on land of 1 kg of bioavailable P in a concentrated P fertilizer (&gt;4% P)</v>
      </c>
      <c r="AC28" s="113" t="str">
        <f t="shared" si="51"/>
        <v>EU</v>
      </c>
      <c r="AD28" s="113" t="str">
        <f t="shared" si="51"/>
        <v>Yes</v>
      </c>
      <c r="AE28" s="113" t="str">
        <f t="shared" si="30"/>
        <v>Yes</v>
      </c>
    </row>
    <row r="29" spans="1:31" ht="75" x14ac:dyDescent="0.25">
      <c r="A29" s="149">
        <f t="shared" si="47"/>
        <v>10</v>
      </c>
      <c r="B29" s="107"/>
      <c r="C29" s="136" t="str">
        <f t="shared" si="48"/>
        <v>Tonini, D; Saveyn, HGM; Huygens, D</v>
      </c>
      <c r="D29" s="136" t="str">
        <f t="shared" si="48"/>
        <v>Environmental and health co-benefits for advanced phosphorus recovery</v>
      </c>
      <c r="E29" s="113" t="str">
        <f t="shared" si="48"/>
        <v>CLCA</v>
      </c>
      <c r="F29" s="113">
        <f t="shared" si="48"/>
        <v>2019</v>
      </c>
      <c r="G29" s="113" t="str">
        <f t="shared" si="48"/>
        <v>Nutrient recycling technology and alternatives</v>
      </c>
      <c r="H29" s="113">
        <f t="shared" si="48"/>
        <v>8</v>
      </c>
      <c r="I29" s="4" t="s">
        <v>193</v>
      </c>
      <c r="J29" s="4" t="s">
        <v>194</v>
      </c>
      <c r="K29" s="4" t="s">
        <v>126</v>
      </c>
      <c r="L29" s="4" t="s">
        <v>195</v>
      </c>
      <c r="M29" s="11" t="s">
        <v>196</v>
      </c>
      <c r="N29" s="12" t="str">
        <f>N28</f>
        <v>Ebders et al., 2012; Ehlert and Nelemans, 2015</v>
      </c>
      <c r="O29" s="4" t="s">
        <v>197</v>
      </c>
      <c r="P29" s="4" t="s">
        <v>198</v>
      </c>
      <c r="Q29" s="113" t="str">
        <f t="shared" si="49"/>
        <v xml:space="preserve">N: urea 24,5% + ammonium nitrate 27% + calcium ammonium nitrate 33%
Potassium chloride
</v>
      </c>
      <c r="R29" s="113" t="str">
        <f t="shared" si="49"/>
        <v>Ecoinvent 
+
ELCD</v>
      </c>
      <c r="S29" s="113" t="str">
        <f t="shared" si="49"/>
        <v>Nutrient</v>
      </c>
      <c r="T29" s="113" t="s">
        <v>199</v>
      </c>
      <c r="U29" s="113" t="str">
        <f>U28</f>
        <v>see PNA</v>
      </c>
      <c r="V29" s="112" t="str">
        <f t="shared" ref="V29:X29" si="52">V28</f>
        <v>Single constraining factor</v>
      </c>
      <c r="W29" s="112" t="str">
        <f t="shared" ref="W29" si="53">W28</f>
        <v>PNA</v>
      </c>
      <c r="X29" s="112" t="str">
        <f t="shared" si="52"/>
        <v>Internal</v>
      </c>
      <c r="Y29" s="112"/>
      <c r="Z29" s="113" t="str">
        <f>Z28</f>
        <v>No</v>
      </c>
      <c r="AA29" s="113" t="str">
        <f t="shared" si="51"/>
        <v>/</v>
      </c>
      <c r="AB29" s="113" t="str">
        <f t="shared" si="51"/>
        <v>The production and use on land of 1 kg of bioavailable P in a concentrated P fertilizer (&gt;4% P)</v>
      </c>
      <c r="AC29" s="113" t="str">
        <f t="shared" si="51"/>
        <v>EU</v>
      </c>
      <c r="AD29" s="113" t="str">
        <f t="shared" si="51"/>
        <v>Yes</v>
      </c>
      <c r="AE29" s="113" t="str">
        <f t="shared" si="51"/>
        <v>Yes</v>
      </c>
    </row>
    <row r="30" spans="1:31" ht="75" x14ac:dyDescent="0.25">
      <c r="A30" s="149">
        <f t="shared" si="47"/>
        <v>10</v>
      </c>
      <c r="B30" s="107"/>
      <c r="C30" s="136" t="str">
        <f t="shared" si="48"/>
        <v>Tonini, D; Saveyn, HGM; Huygens, D</v>
      </c>
      <c r="D30" s="136" t="str">
        <f t="shared" si="48"/>
        <v>Environmental and health co-benefits for advanced phosphorus recovery</v>
      </c>
      <c r="E30" s="113" t="str">
        <f t="shared" si="48"/>
        <v>CLCA</v>
      </c>
      <c r="F30" s="113">
        <f t="shared" si="48"/>
        <v>2019</v>
      </c>
      <c r="G30" s="113" t="str">
        <f t="shared" si="48"/>
        <v>Nutrient recycling technology and alternatives</v>
      </c>
      <c r="H30" s="113">
        <f t="shared" si="48"/>
        <v>8</v>
      </c>
      <c r="I30" s="4" t="s">
        <v>200</v>
      </c>
      <c r="J30" s="4" t="s">
        <v>201</v>
      </c>
      <c r="K30" s="4" t="s">
        <v>126</v>
      </c>
      <c r="L30" s="12" t="s">
        <v>202</v>
      </c>
      <c r="M30" s="11" t="str">
        <f>M29</f>
        <v xml:space="preserve">K: as commercial </v>
      </c>
      <c r="N30" s="12" t="str">
        <f>N29</f>
        <v>Ebders et al., 2012; Ehlert and Nelemans, 2015</v>
      </c>
      <c r="O30" s="4" t="s">
        <v>184</v>
      </c>
      <c r="P30" s="113" t="s">
        <v>185</v>
      </c>
      <c r="Q30" s="113" t="str">
        <f t="shared" si="49"/>
        <v xml:space="preserve">N: urea 24,5% + ammonium nitrate 27% + calcium ammonium nitrate 33%
Potassium chloride
</v>
      </c>
      <c r="R30" s="113" t="str">
        <f t="shared" si="49"/>
        <v>Ecoinvent 
+
ELCD</v>
      </c>
      <c r="S30" s="113" t="str">
        <f t="shared" si="49"/>
        <v>Nutrient</v>
      </c>
      <c r="T30" s="113" t="str">
        <f>T29</f>
        <v>K: 100%</v>
      </c>
      <c r="U30" s="113" t="str">
        <f>U29</f>
        <v>see PNA</v>
      </c>
      <c r="V30" s="112" t="str">
        <f t="shared" ref="V30:X30" si="54">V29</f>
        <v>Single constraining factor</v>
      </c>
      <c r="W30" s="112" t="str">
        <f t="shared" ref="W30" si="55">W29</f>
        <v>PNA</v>
      </c>
      <c r="X30" s="112" t="str">
        <f t="shared" si="54"/>
        <v>Internal</v>
      </c>
      <c r="Y30" s="112"/>
      <c r="Z30" s="113" t="str">
        <f>Z29</f>
        <v>No</v>
      </c>
      <c r="AA30" s="113" t="str">
        <f t="shared" si="51"/>
        <v>/</v>
      </c>
      <c r="AB30" s="113" t="str">
        <f t="shared" si="51"/>
        <v>The production and use on land of 1 kg of bioavailable P in a concentrated P fertilizer (&gt;4% P)</v>
      </c>
      <c r="AC30" s="113" t="str">
        <f t="shared" si="51"/>
        <v>EU</v>
      </c>
      <c r="AD30" s="113" t="str">
        <f t="shared" si="51"/>
        <v>Yes</v>
      </c>
      <c r="AE30" s="113" t="str">
        <f t="shared" si="51"/>
        <v>Yes</v>
      </c>
    </row>
    <row r="31" spans="1:31" ht="75" x14ac:dyDescent="0.25">
      <c r="A31" s="149">
        <f t="shared" si="47"/>
        <v>10</v>
      </c>
      <c r="B31" s="107"/>
      <c r="C31" s="136" t="str">
        <f t="shared" si="48"/>
        <v>Tonini, D; Saveyn, HGM; Huygens, D</v>
      </c>
      <c r="D31" s="136" t="str">
        <f t="shared" si="48"/>
        <v>Environmental and health co-benefits for advanced phosphorus recovery</v>
      </c>
      <c r="E31" s="113" t="str">
        <f t="shared" si="48"/>
        <v>CLCA</v>
      </c>
      <c r="F31" s="113">
        <f t="shared" si="48"/>
        <v>2019</v>
      </c>
      <c r="G31" s="113" t="str">
        <f t="shared" si="48"/>
        <v>Nutrient recycling technology and alternatives</v>
      </c>
      <c r="H31" s="113">
        <f t="shared" si="48"/>
        <v>8</v>
      </c>
      <c r="I31" s="4" t="s">
        <v>203</v>
      </c>
      <c r="J31" s="4" t="s">
        <v>204</v>
      </c>
      <c r="K31" s="4" t="s">
        <v>205</v>
      </c>
      <c r="L31" s="12" t="s">
        <v>206</v>
      </c>
      <c r="M31" s="12" t="s">
        <v>182</v>
      </c>
      <c r="N31" s="12" t="str">
        <f>N30</f>
        <v>Ebders et al., 2012; Ehlert and Nelemans, 2015</v>
      </c>
      <c r="O31" s="4" t="s">
        <v>184</v>
      </c>
      <c r="P31" s="113" t="str">
        <f>P30</f>
        <v>N fertilizer 
K fertilizer</v>
      </c>
      <c r="Q31" s="113" t="str">
        <f t="shared" si="49"/>
        <v xml:space="preserve">N: urea 24,5% + ammonium nitrate 27% + calcium ammonium nitrate 33%
Potassium chloride
</v>
      </c>
      <c r="R31" s="113" t="str">
        <f t="shared" si="49"/>
        <v>Ecoinvent 
+
ELCD</v>
      </c>
      <c r="S31" s="113" t="str">
        <f t="shared" si="49"/>
        <v>Nutrient</v>
      </c>
      <c r="T31" s="4" t="s">
        <v>207</v>
      </c>
      <c r="U31" s="113" t="str">
        <f>U30</f>
        <v>see PNA</v>
      </c>
      <c r="V31" s="112" t="str">
        <f t="shared" ref="V31:X31" si="56">V30</f>
        <v>Single constraining factor</v>
      </c>
      <c r="W31" s="112" t="str">
        <f t="shared" ref="W31" si="57">W30</f>
        <v>PNA</v>
      </c>
      <c r="X31" s="112" t="str">
        <f t="shared" si="56"/>
        <v>Internal</v>
      </c>
      <c r="Y31" s="112"/>
      <c r="Z31" s="113" t="str">
        <f>Z30</f>
        <v>No</v>
      </c>
      <c r="AA31" s="113" t="str">
        <f t="shared" si="51"/>
        <v>/</v>
      </c>
      <c r="AB31" s="113" t="str">
        <f t="shared" si="51"/>
        <v>The production and use on land of 1 kg of bioavailable P in a concentrated P fertilizer (&gt;4% P)</v>
      </c>
      <c r="AC31" s="113" t="str">
        <f t="shared" si="51"/>
        <v>EU</v>
      </c>
      <c r="AD31" s="113" t="str">
        <f t="shared" si="51"/>
        <v>Yes</v>
      </c>
      <c r="AE31" s="113" t="str">
        <f t="shared" si="51"/>
        <v>Yes</v>
      </c>
    </row>
    <row r="32" spans="1:31" ht="75" x14ac:dyDescent="0.25">
      <c r="A32" s="149">
        <f t="shared" si="47"/>
        <v>10</v>
      </c>
      <c r="B32" s="107"/>
      <c r="C32" s="136" t="str">
        <f t="shared" si="48"/>
        <v>Tonini, D; Saveyn, HGM; Huygens, D</v>
      </c>
      <c r="D32" s="136" t="str">
        <f t="shared" si="48"/>
        <v>Environmental and health co-benefits for advanced phosphorus recovery</v>
      </c>
      <c r="E32" s="113" t="str">
        <f t="shared" si="48"/>
        <v>CLCA</v>
      </c>
      <c r="F32" s="113">
        <f t="shared" si="48"/>
        <v>2019</v>
      </c>
      <c r="G32" s="113" t="str">
        <f t="shared" si="48"/>
        <v>Nutrient recycling technology and alternatives</v>
      </c>
      <c r="H32" s="113">
        <f t="shared" si="48"/>
        <v>8</v>
      </c>
      <c r="I32" s="4" t="s">
        <v>208</v>
      </c>
      <c r="J32" s="4" t="s">
        <v>209</v>
      </c>
      <c r="K32" s="4" t="s">
        <v>68</v>
      </c>
      <c r="L32" s="12" t="s">
        <v>210</v>
      </c>
      <c r="M32" s="12" t="s">
        <v>211</v>
      </c>
      <c r="N32" s="12" t="str">
        <f>N31</f>
        <v>Ebders et al., 2012; Ehlert and Nelemans, 2015</v>
      </c>
      <c r="O32" s="4" t="s">
        <v>184</v>
      </c>
      <c r="P32" s="113" t="str">
        <f>P31</f>
        <v>N fertilizer 
K fertilizer</v>
      </c>
      <c r="Q32" s="113" t="str">
        <f t="shared" si="49"/>
        <v xml:space="preserve">N: urea 24,5% + ammonium nitrate 27% + calcium ammonium nitrate 33%
Potassium chloride
</v>
      </c>
      <c r="R32" s="113" t="str">
        <f t="shared" si="49"/>
        <v>Ecoinvent 
+
ELCD</v>
      </c>
      <c r="S32" s="113" t="str">
        <f t="shared" si="49"/>
        <v>Nutrient</v>
      </c>
      <c r="T32" s="4" t="s">
        <v>212</v>
      </c>
      <c r="U32" s="113" t="str">
        <f>U31</f>
        <v>see PNA</v>
      </c>
      <c r="V32" s="112" t="str">
        <f t="shared" ref="V32:X32" si="58">V31</f>
        <v>Single constraining factor</v>
      </c>
      <c r="W32" s="112" t="str">
        <f t="shared" ref="W32" si="59">W31</f>
        <v>PNA</v>
      </c>
      <c r="X32" s="112" t="str">
        <f t="shared" si="58"/>
        <v>Internal</v>
      </c>
      <c r="Y32" s="112"/>
      <c r="Z32" s="113" t="str">
        <f>Z31</f>
        <v>No</v>
      </c>
      <c r="AA32" s="113" t="str">
        <f t="shared" si="51"/>
        <v>/</v>
      </c>
      <c r="AB32" s="113" t="str">
        <f t="shared" si="51"/>
        <v>The production and use on land of 1 kg of bioavailable P in a concentrated P fertilizer (&gt;4% P)</v>
      </c>
      <c r="AC32" s="113" t="str">
        <f t="shared" si="51"/>
        <v>EU</v>
      </c>
      <c r="AD32" s="113" t="str">
        <f t="shared" si="51"/>
        <v>Yes</v>
      </c>
      <c r="AE32" s="113" t="str">
        <f t="shared" si="51"/>
        <v>Yes</v>
      </c>
    </row>
    <row r="33" spans="1:31" ht="135" x14ac:dyDescent="0.25">
      <c r="A33" s="149">
        <f t="shared" si="47"/>
        <v>10</v>
      </c>
      <c r="B33" s="107"/>
      <c r="C33" s="136" t="str">
        <f t="shared" si="48"/>
        <v>Tonini, D; Saveyn, HGM; Huygens, D</v>
      </c>
      <c r="D33" s="136" t="str">
        <f t="shared" si="48"/>
        <v>Environmental and health co-benefits for advanced phosphorus recovery</v>
      </c>
      <c r="E33" s="113" t="str">
        <f t="shared" si="48"/>
        <v>CLCA</v>
      </c>
      <c r="F33" s="113">
        <f t="shared" si="48"/>
        <v>2019</v>
      </c>
      <c r="G33" s="113" t="str">
        <f t="shared" si="48"/>
        <v>Nutrient recycling technology and alternatives</v>
      </c>
      <c r="H33" s="113">
        <f t="shared" si="48"/>
        <v>8</v>
      </c>
      <c r="I33" s="4" t="s">
        <v>213</v>
      </c>
      <c r="J33" s="4" t="s">
        <v>214</v>
      </c>
      <c r="K33" s="4" t="s">
        <v>215</v>
      </c>
      <c r="L33" s="12" t="s">
        <v>216</v>
      </c>
      <c r="M33" s="4" t="s">
        <v>217</v>
      </c>
      <c r="N33" s="4" t="s">
        <v>218</v>
      </c>
      <c r="O33" s="4" t="s">
        <v>60</v>
      </c>
      <c r="P33" s="4" t="s">
        <v>61</v>
      </c>
      <c r="Q33" s="113" t="s">
        <v>1914</v>
      </c>
      <c r="R33" s="113" t="str">
        <f t="shared" si="49"/>
        <v>Ecoinvent 
+
ELCD</v>
      </c>
      <c r="S33" s="113" t="str">
        <f t="shared" si="49"/>
        <v>Nutrient</v>
      </c>
      <c r="T33" s="4" t="s">
        <v>219</v>
      </c>
      <c r="U33" s="113" t="s">
        <v>2052</v>
      </c>
      <c r="V33" s="113" t="s">
        <v>2027</v>
      </c>
      <c r="W33" s="113" t="s">
        <v>220</v>
      </c>
      <c r="X33" s="113" t="s">
        <v>2059</v>
      </c>
      <c r="Y33" s="112"/>
      <c r="Z33" s="113" t="s">
        <v>221</v>
      </c>
      <c r="AA33" s="113" t="s">
        <v>53</v>
      </c>
      <c r="AB33" s="113" t="str">
        <f t="shared" si="51"/>
        <v>The production and use on land of 1 kg of bioavailable P in a concentrated P fertilizer (&gt;4% P)</v>
      </c>
      <c r="AC33" s="113" t="str">
        <f t="shared" si="51"/>
        <v>EU</v>
      </c>
      <c r="AD33" s="113" t="str">
        <f t="shared" si="51"/>
        <v>Yes</v>
      </c>
      <c r="AE33" s="113" t="str">
        <f t="shared" si="51"/>
        <v>Yes</v>
      </c>
    </row>
    <row r="34" spans="1:31" ht="90" x14ac:dyDescent="0.25">
      <c r="A34" s="149">
        <f t="shared" si="47"/>
        <v>10</v>
      </c>
      <c r="B34" s="107"/>
      <c r="C34" s="136" t="str">
        <f t="shared" si="48"/>
        <v>Tonini, D; Saveyn, HGM; Huygens, D</v>
      </c>
      <c r="D34" s="136" t="str">
        <f t="shared" si="48"/>
        <v>Environmental and health co-benefits for advanced phosphorus recovery</v>
      </c>
      <c r="E34" s="113" t="str">
        <f t="shared" si="48"/>
        <v>CLCA</v>
      </c>
      <c r="F34" s="113">
        <f t="shared" si="48"/>
        <v>2019</v>
      </c>
      <c r="G34" s="113" t="str">
        <f t="shared" si="48"/>
        <v>Nutrient recycling technology and alternatives</v>
      </c>
      <c r="H34" s="113">
        <f t="shared" si="48"/>
        <v>8</v>
      </c>
      <c r="I34" s="4" t="s">
        <v>30</v>
      </c>
      <c r="J34" s="4" t="s">
        <v>222</v>
      </c>
      <c r="K34" s="4" t="s">
        <v>223</v>
      </c>
      <c r="L34" s="4" t="s">
        <v>224</v>
      </c>
      <c r="M34" s="4" t="s">
        <v>225</v>
      </c>
      <c r="N34" s="4" t="str">
        <f>N33</f>
        <v xml:space="preserve">Brentrup and Pallière, OECD workshop; Bruun et al., 2006 </v>
      </c>
      <c r="O34" s="4" t="s">
        <v>60</v>
      </c>
      <c r="P34" s="4" t="s">
        <v>61</v>
      </c>
      <c r="Q34" s="113" t="str">
        <f>Q33</f>
        <v>N: urea 24,5% + ammonium nitrate 27% + calcium ammonium nitrate 33%
SSP
Potassium chloride</v>
      </c>
      <c r="R34" s="113" t="str">
        <f t="shared" si="49"/>
        <v>Ecoinvent 
+
ELCD</v>
      </c>
      <c r="S34" s="113" t="str">
        <f t="shared" si="49"/>
        <v>Nutrient</v>
      </c>
      <c r="T34" s="4" t="s">
        <v>226</v>
      </c>
      <c r="U34" s="113" t="str">
        <f>U33</f>
        <v>PNA, PNU, PNR</v>
      </c>
      <c r="V34" s="113" t="str">
        <f>V33</f>
        <v>Aggregated constraining factor</v>
      </c>
      <c r="W34" s="113" t="str">
        <f>W33</f>
        <v>Maintenance substitution principle</v>
      </c>
      <c r="X34" s="113" t="str">
        <f>X33</f>
        <v>Internal + External-Environmental</v>
      </c>
      <c r="Y34" s="112"/>
      <c r="Z34" s="113" t="str">
        <f>Z33</f>
        <v>PND value
--&gt; substitution rate</v>
      </c>
      <c r="AA34" s="113" t="str">
        <f>AA33</f>
        <v>?</v>
      </c>
      <c r="AB34" s="113" t="str">
        <f t="shared" si="51"/>
        <v>The production and use on land of 1 kg of bioavailable P in a concentrated P fertilizer (&gt;4% P)</v>
      </c>
      <c r="AC34" s="113" t="str">
        <f t="shared" si="51"/>
        <v>EU</v>
      </c>
      <c r="AD34" s="113" t="str">
        <f t="shared" si="51"/>
        <v>Yes</v>
      </c>
      <c r="AE34" s="113" t="str">
        <f t="shared" si="51"/>
        <v>Yes</v>
      </c>
    </row>
    <row r="35" spans="1:31" ht="75" x14ac:dyDescent="0.25">
      <c r="A35" s="149">
        <v>11</v>
      </c>
      <c r="B35" s="107" t="s">
        <v>2048</v>
      </c>
      <c r="C35" s="134" t="s">
        <v>227</v>
      </c>
      <c r="D35" s="134" t="s">
        <v>228</v>
      </c>
      <c r="E35" s="113" t="s">
        <v>53</v>
      </c>
      <c r="F35" s="113">
        <v>2019</v>
      </c>
      <c r="G35" s="113" t="s">
        <v>229</v>
      </c>
      <c r="H35" s="113">
        <v>11</v>
      </c>
      <c r="I35" s="4" t="s">
        <v>72</v>
      </c>
      <c r="J35" s="4" t="s">
        <v>230</v>
      </c>
      <c r="K35" s="4" t="s">
        <v>231</v>
      </c>
      <c r="L35" s="4" t="s">
        <v>72</v>
      </c>
      <c r="M35" s="4" t="s">
        <v>232</v>
      </c>
      <c r="N35" s="4" t="s">
        <v>233</v>
      </c>
      <c r="O35" s="4" t="s">
        <v>60</v>
      </c>
      <c r="P35" s="113" t="s">
        <v>234</v>
      </c>
      <c r="Q35" s="113" t="s">
        <v>235</v>
      </c>
      <c r="R35" s="113" t="s">
        <v>62</v>
      </c>
      <c r="S35" s="113" t="s">
        <v>39</v>
      </c>
      <c r="T35" s="113" t="s">
        <v>53</v>
      </c>
      <c r="U35" s="113" t="s">
        <v>157</v>
      </c>
      <c r="V35" s="113" t="s">
        <v>2026</v>
      </c>
      <c r="W35" s="113" t="s">
        <v>40</v>
      </c>
      <c r="X35" s="113" t="s">
        <v>2035</v>
      </c>
      <c r="Y35" s="112" t="s">
        <v>41</v>
      </c>
      <c r="Z35" s="113" t="s">
        <v>237</v>
      </c>
      <c r="AA35" s="113" t="s">
        <v>2053</v>
      </c>
      <c r="AB35" s="113" t="s">
        <v>238</v>
      </c>
      <c r="AC35" s="113" t="s">
        <v>239</v>
      </c>
      <c r="AD35" s="113" t="s">
        <v>41</v>
      </c>
      <c r="AE35" s="113" t="s">
        <v>42</v>
      </c>
    </row>
    <row r="36" spans="1:31" ht="75" x14ac:dyDescent="0.25">
      <c r="A36" s="149">
        <f t="shared" ref="A36:A45" si="60">A35</f>
        <v>11</v>
      </c>
      <c r="B36" s="107"/>
      <c r="C36" s="134" t="str">
        <f t="shared" ref="C36:H45" si="61">C35</f>
        <v>Hörtenhuber, Stefan Josef
Theurl, Michaela Clarissa
Möller, Kurt</v>
      </c>
      <c r="D36" s="134" t="str">
        <f t="shared" si="61"/>
        <v>Comparison of the environmental performance of different treatment scenarios for the main phosphorus recycling sources</v>
      </c>
      <c r="E36" s="113" t="str">
        <f t="shared" si="61"/>
        <v>?</v>
      </c>
      <c r="F36" s="113">
        <f t="shared" si="61"/>
        <v>2019</v>
      </c>
      <c r="G36" s="113" t="str">
        <f t="shared" si="61"/>
        <v xml:space="preserve">Waste management and treatment alternatives 
 </v>
      </c>
      <c r="H36" s="113">
        <f t="shared" si="61"/>
        <v>11</v>
      </c>
      <c r="I36" s="4" t="s">
        <v>30</v>
      </c>
      <c r="J36" s="4" t="s">
        <v>240</v>
      </c>
      <c r="K36" s="4" t="s">
        <v>241</v>
      </c>
      <c r="L36" s="4" t="s">
        <v>58</v>
      </c>
      <c r="M36" s="4" t="s">
        <v>242</v>
      </c>
      <c r="N36" s="4" t="str">
        <f t="shared" ref="N36:N45" si="62">N35</f>
        <v>?; Jeng et al., 2006 (meat and bone meal scenarios)</v>
      </c>
      <c r="O36" s="4" t="s">
        <v>60</v>
      </c>
      <c r="P36" s="113" t="str">
        <f t="shared" ref="P36:T45" si="63">P35</f>
        <v>(N fertilizer)
K fertilizer</v>
      </c>
      <c r="Q36" s="113" t="str">
        <f t="shared" si="63"/>
        <v>Ammonium sulfate
Potassium sulfate</v>
      </c>
      <c r="R36" s="113" t="str">
        <f t="shared" si="63"/>
        <v xml:space="preserve">Ecoinvent </v>
      </c>
      <c r="S36" s="113" t="str">
        <f t="shared" si="63"/>
        <v xml:space="preserve">Nutrient </v>
      </c>
      <c r="T36" s="113" t="str">
        <f t="shared" si="63"/>
        <v>?</v>
      </c>
      <c r="U36" s="113" t="str">
        <f t="shared" ref="U36:U45" si="64">U35</f>
        <v>PA</v>
      </c>
      <c r="V36" s="113" t="str">
        <f t="shared" ref="V36:X36" si="65">V35</f>
        <v>Single constraining factor</v>
      </c>
      <c r="W36" s="113" t="str">
        <f t="shared" ref="W36" si="66">W35</f>
        <v>PNA</v>
      </c>
      <c r="X36" s="113" t="str">
        <f t="shared" si="65"/>
        <v>Internal</v>
      </c>
      <c r="Y36" s="112"/>
      <c r="Z36" s="113" t="str">
        <f t="shared" ref="Z36:AE45" si="67">Z35</f>
        <v>Yes, alternative substituted product, Vinasse</v>
      </c>
      <c r="AA36" s="113" t="str">
        <f t="shared" si="67"/>
        <v>Yes, lower credit for all indicators except for ADP</v>
      </c>
      <c r="AB36" s="113" t="str">
        <f t="shared" si="67"/>
        <v xml:space="preserve">1 kg P </v>
      </c>
      <c r="AC36" s="113" t="str">
        <f t="shared" si="67"/>
        <v>EU (inex.)</v>
      </c>
      <c r="AD36" s="113" t="str">
        <f t="shared" si="67"/>
        <v>Yes</v>
      </c>
      <c r="AE36" s="113" t="str">
        <f t="shared" si="51"/>
        <v>No</v>
      </c>
    </row>
    <row r="37" spans="1:31" ht="75" x14ac:dyDescent="0.25">
      <c r="A37" s="149">
        <f t="shared" si="60"/>
        <v>11</v>
      </c>
      <c r="B37" s="107"/>
      <c r="C37" s="134" t="str">
        <f t="shared" si="61"/>
        <v>Hörtenhuber, Stefan Josef
Theurl, Michaela Clarissa
Möller, Kurt</v>
      </c>
      <c r="D37" s="134" t="str">
        <f t="shared" si="61"/>
        <v>Comparison of the environmental performance of different treatment scenarios for the main phosphorus recycling sources</v>
      </c>
      <c r="E37" s="113" t="str">
        <f t="shared" si="61"/>
        <v>?</v>
      </c>
      <c r="F37" s="113">
        <f t="shared" si="61"/>
        <v>2019</v>
      </c>
      <c r="G37" s="113" t="str">
        <f t="shared" si="61"/>
        <v xml:space="preserve">Waste management and treatment alternatives 
 </v>
      </c>
      <c r="H37" s="113">
        <f t="shared" si="61"/>
        <v>11</v>
      </c>
      <c r="I37" s="4" t="s">
        <v>243</v>
      </c>
      <c r="J37" s="4" t="s">
        <v>244</v>
      </c>
      <c r="K37" s="4" t="s">
        <v>245</v>
      </c>
      <c r="L37" s="4" t="s">
        <v>246</v>
      </c>
      <c r="M37" s="7" t="s">
        <v>247</v>
      </c>
      <c r="N37" s="4" t="str">
        <f t="shared" si="62"/>
        <v>?; Jeng et al., 2006 (meat and bone meal scenarios)</v>
      </c>
      <c r="O37" s="4" t="s">
        <v>248</v>
      </c>
      <c r="P37" s="113" t="str">
        <f t="shared" si="63"/>
        <v>(N fertilizer)
K fertilizer</v>
      </c>
      <c r="Q37" s="113" t="str">
        <f t="shared" si="63"/>
        <v>Ammonium sulfate
Potassium sulfate</v>
      </c>
      <c r="R37" s="113" t="str">
        <f t="shared" si="63"/>
        <v xml:space="preserve">Ecoinvent </v>
      </c>
      <c r="S37" s="113" t="str">
        <f t="shared" si="63"/>
        <v xml:space="preserve">Nutrient </v>
      </c>
      <c r="T37" s="113" t="str">
        <f t="shared" si="63"/>
        <v>?</v>
      </c>
      <c r="U37" s="113" t="str">
        <f t="shared" si="64"/>
        <v>PA</v>
      </c>
      <c r="V37" s="113" t="str">
        <f t="shared" ref="V37:X37" si="68">V36</f>
        <v>Single constraining factor</v>
      </c>
      <c r="W37" s="113" t="str">
        <f t="shared" ref="W37" si="69">W36</f>
        <v>PNA</v>
      </c>
      <c r="X37" s="113" t="str">
        <f t="shared" si="68"/>
        <v>Internal</v>
      </c>
      <c r="Y37" s="112"/>
      <c r="Z37" s="113" t="str">
        <f t="shared" si="67"/>
        <v>Yes, alternative substituted product, Vinasse</v>
      </c>
      <c r="AA37" s="113" t="str">
        <f t="shared" si="67"/>
        <v>Yes, lower credit for all indicators except for ADP</v>
      </c>
      <c r="AB37" s="113" t="str">
        <f t="shared" si="67"/>
        <v xml:space="preserve">1 kg P </v>
      </c>
      <c r="AC37" s="113" t="str">
        <f t="shared" si="67"/>
        <v>EU (inex.)</v>
      </c>
      <c r="AD37" s="113" t="str">
        <f t="shared" si="67"/>
        <v>Yes</v>
      </c>
      <c r="AE37" s="113" t="str">
        <f t="shared" si="51"/>
        <v>No</v>
      </c>
    </row>
    <row r="38" spans="1:31" ht="75" x14ac:dyDescent="0.25">
      <c r="A38" s="149">
        <f t="shared" si="60"/>
        <v>11</v>
      </c>
      <c r="B38" s="107"/>
      <c r="C38" s="134" t="str">
        <f t="shared" si="61"/>
        <v>Hörtenhuber, Stefan Josef
Theurl, Michaela Clarissa
Möller, Kurt</v>
      </c>
      <c r="D38" s="134" t="str">
        <f t="shared" si="61"/>
        <v>Comparison of the environmental performance of different treatment scenarios for the main phosphorus recycling sources</v>
      </c>
      <c r="E38" s="113" t="str">
        <f t="shared" si="61"/>
        <v>?</v>
      </c>
      <c r="F38" s="113">
        <f t="shared" si="61"/>
        <v>2019</v>
      </c>
      <c r="G38" s="113" t="str">
        <f t="shared" si="61"/>
        <v xml:space="preserve">Waste management and treatment alternatives 
 </v>
      </c>
      <c r="H38" s="113">
        <f t="shared" si="61"/>
        <v>11</v>
      </c>
      <c r="I38" s="4" t="s">
        <v>249</v>
      </c>
      <c r="J38" s="4" t="s">
        <v>250</v>
      </c>
      <c r="K38" s="4" t="s">
        <v>251</v>
      </c>
      <c r="L38" s="4" t="s">
        <v>252</v>
      </c>
      <c r="M38" s="7" t="str">
        <f>M37</f>
        <v>K 100% (inex.)</v>
      </c>
      <c r="N38" s="4" t="str">
        <f t="shared" si="62"/>
        <v>?; Jeng et al., 2006 (meat and bone meal scenarios)</v>
      </c>
      <c r="O38" s="4" t="s">
        <v>248</v>
      </c>
      <c r="P38" s="113" t="str">
        <f t="shared" si="63"/>
        <v>(N fertilizer)
K fertilizer</v>
      </c>
      <c r="Q38" s="113" t="str">
        <f t="shared" si="63"/>
        <v>Ammonium sulfate
Potassium sulfate</v>
      </c>
      <c r="R38" s="113" t="str">
        <f t="shared" si="63"/>
        <v xml:space="preserve">Ecoinvent </v>
      </c>
      <c r="S38" s="113" t="str">
        <f t="shared" si="63"/>
        <v xml:space="preserve">Nutrient </v>
      </c>
      <c r="T38" s="113" t="str">
        <f t="shared" si="63"/>
        <v>?</v>
      </c>
      <c r="U38" s="113" t="str">
        <f t="shared" si="64"/>
        <v>PA</v>
      </c>
      <c r="V38" s="113" t="str">
        <f t="shared" ref="V38:X38" si="70">V37</f>
        <v>Single constraining factor</v>
      </c>
      <c r="W38" s="113" t="str">
        <f t="shared" ref="W38" si="71">W37</f>
        <v>PNA</v>
      </c>
      <c r="X38" s="113" t="str">
        <f t="shared" si="70"/>
        <v>Internal</v>
      </c>
      <c r="Y38" s="112"/>
      <c r="Z38" s="113" t="str">
        <f t="shared" si="67"/>
        <v>Yes, alternative substituted product, Vinasse</v>
      </c>
      <c r="AA38" s="113" t="str">
        <f t="shared" si="67"/>
        <v>Yes, lower credit for all indicators except for ADP</v>
      </c>
      <c r="AB38" s="113" t="str">
        <f t="shared" si="67"/>
        <v xml:space="preserve">1 kg P </v>
      </c>
      <c r="AC38" s="113" t="str">
        <f t="shared" si="67"/>
        <v>EU (inex.)</v>
      </c>
      <c r="AD38" s="113" t="str">
        <f t="shared" si="67"/>
        <v>Yes</v>
      </c>
      <c r="AE38" s="113" t="str">
        <f t="shared" si="51"/>
        <v>No</v>
      </c>
    </row>
    <row r="39" spans="1:31" ht="75" x14ac:dyDescent="0.25">
      <c r="A39" s="149">
        <f t="shared" si="60"/>
        <v>11</v>
      </c>
      <c r="B39" s="107"/>
      <c r="C39" s="134" t="str">
        <f t="shared" si="61"/>
        <v>Hörtenhuber, Stefan Josef
Theurl, Michaela Clarissa
Möller, Kurt</v>
      </c>
      <c r="D39" s="134" t="str">
        <f t="shared" si="61"/>
        <v>Comparison of the environmental performance of different treatment scenarios for the main phosphorus recycling sources</v>
      </c>
      <c r="E39" s="113" t="str">
        <f t="shared" si="61"/>
        <v>?</v>
      </c>
      <c r="F39" s="113">
        <f t="shared" si="61"/>
        <v>2019</v>
      </c>
      <c r="G39" s="113" t="str">
        <f t="shared" si="61"/>
        <v xml:space="preserve">Waste management and treatment alternatives 
 </v>
      </c>
      <c r="H39" s="113">
        <f t="shared" si="61"/>
        <v>11</v>
      </c>
      <c r="I39" s="4" t="s">
        <v>253</v>
      </c>
      <c r="J39" s="4" t="s">
        <v>254</v>
      </c>
      <c r="K39" s="4" t="s">
        <v>205</v>
      </c>
      <c r="L39" s="4" t="s">
        <v>255</v>
      </c>
      <c r="M39" s="4" t="s">
        <v>242</v>
      </c>
      <c r="N39" s="4" t="str">
        <f t="shared" si="62"/>
        <v>?; Jeng et al., 2006 (meat and bone meal scenarios)</v>
      </c>
      <c r="O39" s="4" t="s">
        <v>256</v>
      </c>
      <c r="P39" s="113" t="str">
        <f t="shared" si="63"/>
        <v>(N fertilizer)
K fertilizer</v>
      </c>
      <c r="Q39" s="113" t="str">
        <f t="shared" si="63"/>
        <v>Ammonium sulfate
Potassium sulfate</v>
      </c>
      <c r="R39" s="113" t="str">
        <f t="shared" si="63"/>
        <v xml:space="preserve">Ecoinvent </v>
      </c>
      <c r="S39" s="113" t="str">
        <f t="shared" si="63"/>
        <v xml:space="preserve">Nutrient </v>
      </c>
      <c r="T39" s="113" t="str">
        <f t="shared" si="63"/>
        <v>?</v>
      </c>
      <c r="U39" s="113" t="str">
        <f t="shared" si="64"/>
        <v>PA</v>
      </c>
      <c r="V39" s="113" t="str">
        <f t="shared" ref="V39:X39" si="72">V38</f>
        <v>Single constraining factor</v>
      </c>
      <c r="W39" s="113" t="str">
        <f t="shared" ref="W39" si="73">W38</f>
        <v>PNA</v>
      </c>
      <c r="X39" s="113" t="str">
        <f t="shared" si="72"/>
        <v>Internal</v>
      </c>
      <c r="Y39" s="112"/>
      <c r="Z39" s="113" t="str">
        <f t="shared" si="67"/>
        <v>Yes, alternative substituted product, Vinasse</v>
      </c>
      <c r="AA39" s="113" t="str">
        <f t="shared" si="67"/>
        <v>Yes, lower credit for all indicators except for ADP</v>
      </c>
      <c r="AB39" s="113" t="str">
        <f t="shared" si="67"/>
        <v xml:space="preserve">1 kg P </v>
      </c>
      <c r="AC39" s="113" t="str">
        <f t="shared" si="67"/>
        <v>EU (inex.)</v>
      </c>
      <c r="AD39" s="113" t="str">
        <f t="shared" si="67"/>
        <v>Yes</v>
      </c>
      <c r="AE39" s="113" t="str">
        <f t="shared" si="51"/>
        <v>No</v>
      </c>
    </row>
    <row r="40" spans="1:31" ht="75" x14ac:dyDescent="0.25">
      <c r="A40" s="149">
        <f t="shared" si="60"/>
        <v>11</v>
      </c>
      <c r="B40" s="107"/>
      <c r="C40" s="134" t="str">
        <f t="shared" si="61"/>
        <v>Hörtenhuber, Stefan Josef
Theurl, Michaela Clarissa
Möller, Kurt</v>
      </c>
      <c r="D40" s="134" t="str">
        <f t="shared" si="61"/>
        <v>Comparison of the environmental performance of different treatment scenarios for the main phosphorus recycling sources</v>
      </c>
      <c r="E40" s="113" t="str">
        <f t="shared" si="61"/>
        <v>?</v>
      </c>
      <c r="F40" s="113">
        <f t="shared" si="61"/>
        <v>2019</v>
      </c>
      <c r="G40" s="113" t="str">
        <f t="shared" si="61"/>
        <v xml:space="preserve">Waste management and treatment alternatives 
 </v>
      </c>
      <c r="H40" s="113">
        <f t="shared" si="61"/>
        <v>11</v>
      </c>
      <c r="I40" s="4" t="s">
        <v>213</v>
      </c>
      <c r="J40" s="4" t="s">
        <v>213</v>
      </c>
      <c r="K40" s="4" t="s">
        <v>257</v>
      </c>
      <c r="L40" s="4" t="s">
        <v>258</v>
      </c>
      <c r="M40" s="4" t="s">
        <v>259</v>
      </c>
      <c r="N40" s="4" t="str">
        <f t="shared" si="62"/>
        <v>?; Jeng et al., 2006 (meat and bone meal scenarios)</v>
      </c>
      <c r="O40" s="4" t="s">
        <v>256</v>
      </c>
      <c r="P40" s="113" t="str">
        <f t="shared" si="63"/>
        <v>(N fertilizer)
K fertilizer</v>
      </c>
      <c r="Q40" s="113" t="str">
        <f t="shared" si="63"/>
        <v>Ammonium sulfate
Potassium sulfate</v>
      </c>
      <c r="R40" s="113" t="str">
        <f t="shared" si="63"/>
        <v xml:space="preserve">Ecoinvent </v>
      </c>
      <c r="S40" s="113" t="str">
        <f t="shared" si="63"/>
        <v xml:space="preserve">Nutrient </v>
      </c>
      <c r="T40" s="113" t="str">
        <f t="shared" si="63"/>
        <v>?</v>
      </c>
      <c r="U40" s="113" t="str">
        <f t="shared" si="64"/>
        <v>PA</v>
      </c>
      <c r="V40" s="113" t="str">
        <f t="shared" ref="V40:X40" si="74">V39</f>
        <v>Single constraining factor</v>
      </c>
      <c r="W40" s="113" t="str">
        <f t="shared" ref="W40" si="75">W39</f>
        <v>PNA</v>
      </c>
      <c r="X40" s="113" t="str">
        <f t="shared" si="74"/>
        <v>Internal</v>
      </c>
      <c r="Y40" s="112"/>
      <c r="Z40" s="113" t="str">
        <f t="shared" si="67"/>
        <v>Yes, alternative substituted product, Vinasse</v>
      </c>
      <c r="AA40" s="113" t="str">
        <f t="shared" si="67"/>
        <v>Yes, lower credit for all indicators except for ADP</v>
      </c>
      <c r="AB40" s="113" t="str">
        <f t="shared" si="67"/>
        <v xml:space="preserve">1 kg P </v>
      </c>
      <c r="AC40" s="113" t="str">
        <f t="shared" si="67"/>
        <v>EU (inex.)</v>
      </c>
      <c r="AD40" s="113" t="str">
        <f t="shared" si="67"/>
        <v>Yes</v>
      </c>
      <c r="AE40" s="113" t="str">
        <f t="shared" si="51"/>
        <v>No</v>
      </c>
    </row>
    <row r="41" spans="1:31" ht="75" x14ac:dyDescent="0.25">
      <c r="A41" s="149">
        <f t="shared" si="60"/>
        <v>11</v>
      </c>
      <c r="B41" s="107"/>
      <c r="C41" s="134" t="str">
        <f t="shared" si="61"/>
        <v>Hörtenhuber, Stefan Josef
Theurl, Michaela Clarissa
Möller, Kurt</v>
      </c>
      <c r="D41" s="134" t="str">
        <f t="shared" si="61"/>
        <v>Comparison of the environmental performance of different treatment scenarios for the main phosphorus recycling sources</v>
      </c>
      <c r="E41" s="113" t="str">
        <f t="shared" si="61"/>
        <v>?</v>
      </c>
      <c r="F41" s="113">
        <f t="shared" si="61"/>
        <v>2019</v>
      </c>
      <c r="G41" s="113" t="str">
        <f t="shared" si="61"/>
        <v xml:space="preserve">Waste management and treatment alternatives 
 </v>
      </c>
      <c r="H41" s="113">
        <f t="shared" si="61"/>
        <v>11</v>
      </c>
      <c r="I41" s="4" t="s">
        <v>260</v>
      </c>
      <c r="J41" s="113" t="s">
        <v>261</v>
      </c>
      <c r="K41" s="4" t="s">
        <v>262</v>
      </c>
      <c r="L41" s="4" t="s">
        <v>2146</v>
      </c>
      <c r="M41" s="7" t="s">
        <v>247</v>
      </c>
      <c r="N41" s="4" t="str">
        <f t="shared" si="62"/>
        <v>?; Jeng et al., 2006 (meat and bone meal scenarios)</v>
      </c>
      <c r="O41" s="4" t="s">
        <v>248</v>
      </c>
      <c r="P41" s="113" t="str">
        <f t="shared" si="63"/>
        <v>(N fertilizer)
K fertilizer</v>
      </c>
      <c r="Q41" s="113" t="str">
        <f t="shared" si="63"/>
        <v>Ammonium sulfate
Potassium sulfate</v>
      </c>
      <c r="R41" s="113" t="str">
        <f t="shared" si="63"/>
        <v xml:space="preserve">Ecoinvent </v>
      </c>
      <c r="S41" s="113" t="str">
        <f t="shared" si="63"/>
        <v xml:space="preserve">Nutrient </v>
      </c>
      <c r="T41" s="113" t="str">
        <f t="shared" si="63"/>
        <v>?</v>
      </c>
      <c r="U41" s="113" t="str">
        <f t="shared" si="64"/>
        <v>PA</v>
      </c>
      <c r="V41" s="113" t="str">
        <f t="shared" ref="V41:X41" si="76">V40</f>
        <v>Single constraining factor</v>
      </c>
      <c r="W41" s="113" t="str">
        <f t="shared" ref="W41" si="77">W40</f>
        <v>PNA</v>
      </c>
      <c r="X41" s="113" t="str">
        <f t="shared" si="76"/>
        <v>Internal</v>
      </c>
      <c r="Y41" s="112"/>
      <c r="Z41" s="113" t="str">
        <f t="shared" si="67"/>
        <v>Yes, alternative substituted product, Vinasse</v>
      </c>
      <c r="AA41" s="113" t="str">
        <f t="shared" si="67"/>
        <v>Yes, lower credit for all indicators except for ADP</v>
      </c>
      <c r="AB41" s="113" t="str">
        <f t="shared" si="67"/>
        <v xml:space="preserve">1 kg P </v>
      </c>
      <c r="AC41" s="113" t="str">
        <f t="shared" si="67"/>
        <v>EU (inex.)</v>
      </c>
      <c r="AD41" s="113" t="str">
        <f t="shared" si="67"/>
        <v>Yes</v>
      </c>
      <c r="AE41" s="113" t="str">
        <f t="shared" si="51"/>
        <v>No</v>
      </c>
    </row>
    <row r="42" spans="1:31" ht="75" x14ac:dyDescent="0.25">
      <c r="A42" s="149">
        <f t="shared" si="60"/>
        <v>11</v>
      </c>
      <c r="B42" s="107"/>
      <c r="C42" s="134" t="str">
        <f t="shared" si="61"/>
        <v>Hörtenhuber, Stefan Josef
Theurl, Michaela Clarissa
Möller, Kurt</v>
      </c>
      <c r="D42" s="134" t="str">
        <f t="shared" si="61"/>
        <v>Comparison of the environmental performance of different treatment scenarios for the main phosphorus recycling sources</v>
      </c>
      <c r="E42" s="113" t="str">
        <f t="shared" si="61"/>
        <v>?</v>
      </c>
      <c r="F42" s="113">
        <f t="shared" si="61"/>
        <v>2019</v>
      </c>
      <c r="G42" s="113" t="str">
        <f t="shared" si="61"/>
        <v xml:space="preserve">Waste management and treatment alternatives 
 </v>
      </c>
      <c r="H42" s="113">
        <f t="shared" si="61"/>
        <v>11</v>
      </c>
      <c r="I42" s="4" t="s">
        <v>263</v>
      </c>
      <c r="J42" s="113"/>
      <c r="K42" s="4" t="str">
        <f>K41</f>
        <v>Sewage sludge</v>
      </c>
      <c r="L42" s="4" t="s">
        <v>264</v>
      </c>
      <c r="M42" s="7" t="str">
        <f>M41</f>
        <v>K 100% (inex.)</v>
      </c>
      <c r="N42" s="4" t="str">
        <f t="shared" si="62"/>
        <v>?; Jeng et al., 2006 (meat and bone meal scenarios)</v>
      </c>
      <c r="O42" s="4" t="s">
        <v>248</v>
      </c>
      <c r="P42" s="113" t="str">
        <f t="shared" si="63"/>
        <v>(N fertilizer)
K fertilizer</v>
      </c>
      <c r="Q42" s="113" t="str">
        <f t="shared" si="63"/>
        <v>Ammonium sulfate
Potassium sulfate</v>
      </c>
      <c r="R42" s="113" t="str">
        <f t="shared" si="63"/>
        <v xml:space="preserve">Ecoinvent </v>
      </c>
      <c r="S42" s="113" t="str">
        <f t="shared" si="63"/>
        <v xml:space="preserve">Nutrient </v>
      </c>
      <c r="T42" s="113" t="str">
        <f t="shared" si="63"/>
        <v>?</v>
      </c>
      <c r="U42" s="113" t="str">
        <f t="shared" si="64"/>
        <v>PA</v>
      </c>
      <c r="V42" s="113" t="str">
        <f t="shared" ref="V42:X42" si="78">V41</f>
        <v>Single constraining factor</v>
      </c>
      <c r="W42" s="113" t="str">
        <f t="shared" ref="W42" si="79">W41</f>
        <v>PNA</v>
      </c>
      <c r="X42" s="113" t="str">
        <f t="shared" si="78"/>
        <v>Internal</v>
      </c>
      <c r="Y42" s="112"/>
      <c r="Z42" s="113" t="str">
        <f t="shared" si="67"/>
        <v>Yes, alternative substituted product, Vinasse</v>
      </c>
      <c r="AA42" s="113" t="str">
        <f t="shared" si="67"/>
        <v>Yes, lower credit for all indicators except for ADP</v>
      </c>
      <c r="AB42" s="113" t="str">
        <f t="shared" si="67"/>
        <v xml:space="preserve">1 kg P </v>
      </c>
      <c r="AC42" s="113" t="str">
        <f t="shared" si="67"/>
        <v>EU (inex.)</v>
      </c>
      <c r="AD42" s="113" t="str">
        <f t="shared" si="67"/>
        <v>Yes</v>
      </c>
      <c r="AE42" s="113" t="str">
        <f t="shared" si="51"/>
        <v>No</v>
      </c>
    </row>
    <row r="43" spans="1:31" ht="75" x14ac:dyDescent="0.25">
      <c r="A43" s="149">
        <f t="shared" si="60"/>
        <v>11</v>
      </c>
      <c r="B43" s="107"/>
      <c r="C43" s="134" t="str">
        <f t="shared" si="61"/>
        <v>Hörtenhuber, Stefan Josef
Theurl, Michaela Clarissa
Möller, Kurt</v>
      </c>
      <c r="D43" s="134" t="str">
        <f t="shared" si="61"/>
        <v>Comparison of the environmental performance of different treatment scenarios for the main phosphorus recycling sources</v>
      </c>
      <c r="E43" s="113" t="str">
        <f t="shared" si="61"/>
        <v>?</v>
      </c>
      <c r="F43" s="113">
        <f t="shared" si="61"/>
        <v>2019</v>
      </c>
      <c r="G43" s="113" t="str">
        <f t="shared" si="61"/>
        <v xml:space="preserve">Waste management and treatment alternatives 
 </v>
      </c>
      <c r="H43" s="113">
        <f t="shared" si="61"/>
        <v>11</v>
      </c>
      <c r="I43" s="4" t="s">
        <v>265</v>
      </c>
      <c r="J43" s="4" t="s">
        <v>266</v>
      </c>
      <c r="K43" s="4" t="str">
        <f>K42</f>
        <v>Sewage sludge</v>
      </c>
      <c r="L43" s="4" t="s">
        <v>267</v>
      </c>
      <c r="M43" s="7" t="str">
        <f>M42</f>
        <v>K 100% (inex.)</v>
      </c>
      <c r="N43" s="4" t="str">
        <f t="shared" si="62"/>
        <v>?; Jeng et al., 2006 (meat and bone meal scenarios)</v>
      </c>
      <c r="O43" s="4" t="s">
        <v>248</v>
      </c>
      <c r="P43" s="113" t="str">
        <f t="shared" si="63"/>
        <v>(N fertilizer)
K fertilizer</v>
      </c>
      <c r="Q43" s="113" t="str">
        <f t="shared" si="63"/>
        <v>Ammonium sulfate
Potassium sulfate</v>
      </c>
      <c r="R43" s="113" t="str">
        <f t="shared" si="63"/>
        <v xml:space="preserve">Ecoinvent </v>
      </c>
      <c r="S43" s="113" t="str">
        <f t="shared" si="63"/>
        <v xml:space="preserve">Nutrient </v>
      </c>
      <c r="T43" s="113" t="str">
        <f t="shared" si="63"/>
        <v>?</v>
      </c>
      <c r="U43" s="113" t="str">
        <f t="shared" si="64"/>
        <v>PA</v>
      </c>
      <c r="V43" s="113" t="str">
        <f t="shared" ref="V43:X43" si="80">V42</f>
        <v>Single constraining factor</v>
      </c>
      <c r="W43" s="113" t="str">
        <f t="shared" ref="W43" si="81">W42</f>
        <v>PNA</v>
      </c>
      <c r="X43" s="113" t="str">
        <f t="shared" si="80"/>
        <v>Internal</v>
      </c>
      <c r="Y43" s="112"/>
      <c r="Z43" s="113" t="str">
        <f t="shared" si="67"/>
        <v>Yes, alternative substituted product, Vinasse</v>
      </c>
      <c r="AA43" s="113" t="str">
        <f t="shared" si="67"/>
        <v>Yes, lower credit for all indicators except for ADP</v>
      </c>
      <c r="AB43" s="113" t="str">
        <f t="shared" si="67"/>
        <v xml:space="preserve">1 kg P </v>
      </c>
      <c r="AC43" s="113" t="str">
        <f t="shared" si="67"/>
        <v>EU (inex.)</v>
      </c>
      <c r="AD43" s="113" t="str">
        <f t="shared" si="67"/>
        <v>Yes</v>
      </c>
      <c r="AE43" s="113" t="str">
        <f t="shared" si="51"/>
        <v>No</v>
      </c>
    </row>
    <row r="44" spans="1:31" ht="75" x14ac:dyDescent="0.25">
      <c r="A44" s="149">
        <f t="shared" si="60"/>
        <v>11</v>
      </c>
      <c r="B44" s="107"/>
      <c r="C44" s="134" t="str">
        <f t="shared" si="61"/>
        <v>Hörtenhuber, Stefan Josef
Theurl, Michaela Clarissa
Möller, Kurt</v>
      </c>
      <c r="D44" s="134" t="str">
        <f t="shared" si="61"/>
        <v>Comparison of the environmental performance of different treatment scenarios for the main phosphorus recycling sources</v>
      </c>
      <c r="E44" s="113" t="str">
        <f t="shared" si="61"/>
        <v>?</v>
      </c>
      <c r="F44" s="113">
        <f t="shared" si="61"/>
        <v>2019</v>
      </c>
      <c r="G44" s="113" t="str">
        <f t="shared" si="61"/>
        <v xml:space="preserve">Waste management and treatment alternatives 
 </v>
      </c>
      <c r="H44" s="113">
        <f t="shared" si="61"/>
        <v>11</v>
      </c>
      <c r="I44" s="4" t="s">
        <v>268</v>
      </c>
      <c r="J44" s="113" t="s">
        <v>269</v>
      </c>
      <c r="K44" s="4" t="str">
        <f>K43</f>
        <v>Sewage sludge</v>
      </c>
      <c r="L44" s="4" t="s">
        <v>270</v>
      </c>
      <c r="M44" s="7" t="s">
        <v>271</v>
      </c>
      <c r="N44" s="4" t="str">
        <f t="shared" si="62"/>
        <v>?; Jeng et al., 2006 (meat and bone meal scenarios)</v>
      </c>
      <c r="O44" s="4" t="s">
        <v>272</v>
      </c>
      <c r="P44" s="113" t="str">
        <f t="shared" si="63"/>
        <v>(N fertilizer)
K fertilizer</v>
      </c>
      <c r="Q44" s="113" t="str">
        <f t="shared" si="63"/>
        <v>Ammonium sulfate
Potassium sulfate</v>
      </c>
      <c r="R44" s="113" t="str">
        <f t="shared" si="63"/>
        <v xml:space="preserve">Ecoinvent </v>
      </c>
      <c r="S44" s="113" t="str">
        <f t="shared" si="63"/>
        <v xml:space="preserve">Nutrient </v>
      </c>
      <c r="T44" s="113" t="str">
        <f t="shared" si="63"/>
        <v>?</v>
      </c>
      <c r="U44" s="113" t="str">
        <f t="shared" si="64"/>
        <v>PA</v>
      </c>
      <c r="V44" s="113" t="str">
        <f t="shared" ref="V44:X44" si="82">V43</f>
        <v>Single constraining factor</v>
      </c>
      <c r="W44" s="113" t="str">
        <f t="shared" ref="W44" si="83">W43</f>
        <v>PNA</v>
      </c>
      <c r="X44" s="113" t="str">
        <f t="shared" si="82"/>
        <v>Internal</v>
      </c>
      <c r="Y44" s="112"/>
      <c r="Z44" s="113" t="str">
        <f t="shared" si="67"/>
        <v>Yes, alternative substituted product, Vinasse</v>
      </c>
      <c r="AA44" s="113" t="str">
        <f t="shared" si="67"/>
        <v>Yes, lower credit for all indicators except for ADP</v>
      </c>
      <c r="AB44" s="113" t="str">
        <f t="shared" si="67"/>
        <v xml:space="preserve">1 kg P </v>
      </c>
      <c r="AC44" s="113" t="str">
        <f t="shared" si="67"/>
        <v>EU (inex.)</v>
      </c>
      <c r="AD44" s="113" t="str">
        <f t="shared" si="67"/>
        <v>Yes</v>
      </c>
      <c r="AE44" s="113" t="str">
        <f t="shared" si="67"/>
        <v>No</v>
      </c>
    </row>
    <row r="45" spans="1:31" ht="75" x14ac:dyDescent="0.25">
      <c r="A45" s="149">
        <f t="shared" si="60"/>
        <v>11</v>
      </c>
      <c r="B45" s="107"/>
      <c r="C45" s="134" t="str">
        <f t="shared" si="61"/>
        <v>Hörtenhuber, Stefan Josef
Theurl, Michaela Clarissa
Möller, Kurt</v>
      </c>
      <c r="D45" s="134" t="str">
        <f t="shared" si="61"/>
        <v>Comparison of the environmental performance of different treatment scenarios for the main phosphorus recycling sources</v>
      </c>
      <c r="E45" s="113" t="str">
        <f t="shared" si="61"/>
        <v>?</v>
      </c>
      <c r="F45" s="113">
        <f t="shared" si="61"/>
        <v>2019</v>
      </c>
      <c r="G45" s="113" t="str">
        <f t="shared" si="61"/>
        <v xml:space="preserve">Waste management and treatment alternatives 
 </v>
      </c>
      <c r="H45" s="113">
        <f t="shared" si="61"/>
        <v>11</v>
      </c>
      <c r="I45" s="4" t="s">
        <v>273</v>
      </c>
      <c r="J45" s="113"/>
      <c r="K45" s="4" t="str">
        <f>K44</f>
        <v>Sewage sludge</v>
      </c>
      <c r="L45" s="4" t="s">
        <v>274</v>
      </c>
      <c r="M45" s="7" t="str">
        <f>M44</f>
        <v>N: 85%
K: 100% (inex.)</v>
      </c>
      <c r="N45" s="4" t="str">
        <f t="shared" si="62"/>
        <v>?; Jeng et al., 2006 (meat and bone meal scenarios)</v>
      </c>
      <c r="O45" s="4" t="s">
        <v>272</v>
      </c>
      <c r="P45" s="113" t="str">
        <f t="shared" si="63"/>
        <v>(N fertilizer)
K fertilizer</v>
      </c>
      <c r="Q45" s="113" t="str">
        <f t="shared" si="63"/>
        <v>Ammonium sulfate
Potassium sulfate</v>
      </c>
      <c r="R45" s="113" t="str">
        <f t="shared" si="63"/>
        <v xml:space="preserve">Ecoinvent </v>
      </c>
      <c r="S45" s="113" t="str">
        <f t="shared" si="63"/>
        <v xml:space="preserve">Nutrient </v>
      </c>
      <c r="T45" s="113" t="str">
        <f t="shared" si="63"/>
        <v>?</v>
      </c>
      <c r="U45" s="113" t="str">
        <f t="shared" si="64"/>
        <v>PA</v>
      </c>
      <c r="V45" s="113" t="str">
        <f t="shared" ref="V45:X45" si="84">V44</f>
        <v>Single constraining factor</v>
      </c>
      <c r="W45" s="113" t="str">
        <f t="shared" ref="W45" si="85">W44</f>
        <v>PNA</v>
      </c>
      <c r="X45" s="113" t="str">
        <f t="shared" si="84"/>
        <v>Internal</v>
      </c>
      <c r="Y45" s="112"/>
      <c r="Z45" s="113" t="str">
        <f t="shared" si="67"/>
        <v>Yes, alternative substituted product, Vinasse</v>
      </c>
      <c r="AA45" s="113" t="str">
        <f t="shared" si="67"/>
        <v>Yes, lower credit for all indicators except for ADP</v>
      </c>
      <c r="AB45" s="113" t="str">
        <f t="shared" si="67"/>
        <v xml:space="preserve">1 kg P </v>
      </c>
      <c r="AC45" s="113" t="str">
        <f t="shared" si="67"/>
        <v>EU (inex.)</v>
      </c>
      <c r="AD45" s="113" t="str">
        <f t="shared" si="67"/>
        <v>Yes</v>
      </c>
      <c r="AE45" s="113" t="str">
        <f t="shared" si="67"/>
        <v>No</v>
      </c>
    </row>
    <row r="46" spans="1:31" ht="60" x14ac:dyDescent="0.25">
      <c r="A46" s="149">
        <v>12</v>
      </c>
      <c r="B46" s="107" t="s">
        <v>2048</v>
      </c>
      <c r="C46" s="136" t="s">
        <v>275</v>
      </c>
      <c r="D46" s="146" t="s">
        <v>276</v>
      </c>
      <c r="E46" s="113" t="s">
        <v>277</v>
      </c>
      <c r="F46" s="113">
        <v>2019</v>
      </c>
      <c r="G46" s="113" t="s">
        <v>278</v>
      </c>
      <c r="H46" s="113">
        <v>1</v>
      </c>
      <c r="I46" s="4" t="s">
        <v>279</v>
      </c>
      <c r="J46" s="4" t="s">
        <v>280</v>
      </c>
      <c r="K46" s="4" t="s">
        <v>281</v>
      </c>
      <c r="L46" s="4" t="s">
        <v>282</v>
      </c>
      <c r="M46" s="4" t="s">
        <v>53</v>
      </c>
      <c r="N46" s="4" t="s">
        <v>53</v>
      </c>
      <c r="O46" s="4" t="s">
        <v>283</v>
      </c>
      <c r="P46" s="113" t="s">
        <v>284</v>
      </c>
      <c r="Q46" s="113" t="s">
        <v>53</v>
      </c>
      <c r="R46" s="113" t="s">
        <v>38</v>
      </c>
      <c r="S46" s="113" t="s">
        <v>53</v>
      </c>
      <c r="T46" s="113" t="s">
        <v>53</v>
      </c>
      <c r="U46" s="113" t="s">
        <v>4</v>
      </c>
      <c r="V46" s="113" t="s">
        <v>53</v>
      </c>
      <c r="W46" s="113" t="s">
        <v>4</v>
      </c>
      <c r="X46" s="113" t="s">
        <v>4</v>
      </c>
      <c r="Y46" s="113" t="s">
        <v>41</v>
      </c>
      <c r="Z46" s="113" t="s">
        <v>42</v>
      </c>
      <c r="AA46" s="113" t="s">
        <v>4</v>
      </c>
      <c r="AB46" s="113" t="s">
        <v>285</v>
      </c>
      <c r="AC46" s="113" t="s">
        <v>286</v>
      </c>
      <c r="AD46" s="113" t="s">
        <v>42</v>
      </c>
      <c r="AE46" s="113" t="s">
        <v>4</v>
      </c>
    </row>
    <row r="47" spans="1:31" ht="75" x14ac:dyDescent="0.25">
      <c r="A47" s="149">
        <f>A46</f>
        <v>12</v>
      </c>
      <c r="B47" s="107"/>
      <c r="C47" s="136" t="str">
        <f t="shared" ref="C47:H47" si="86">C46</f>
        <v>Oliver-Tomas, B; Hitzl, M; Owsianiak, M; Renz, M</v>
      </c>
      <c r="D47" s="136" t="str">
        <f t="shared" si="86"/>
        <v>Evaluation of hydrothermal carbonization in urban mining for the recovery of phosphorus from the organic fraction of municipal solid waste</v>
      </c>
      <c r="E47" s="113" t="str">
        <f t="shared" si="86"/>
        <v>ALCA</v>
      </c>
      <c r="F47" s="113">
        <f t="shared" si="86"/>
        <v>2019</v>
      </c>
      <c r="G47" s="113" t="str">
        <f t="shared" si="86"/>
        <v>Technology investigation</v>
      </c>
      <c r="H47" s="113">
        <f t="shared" si="86"/>
        <v>1</v>
      </c>
      <c r="I47" s="4" t="s">
        <v>287</v>
      </c>
      <c r="J47" s="4" t="s">
        <v>288</v>
      </c>
      <c r="K47" s="4" t="str">
        <f>K46</f>
        <v>Residual biomass</v>
      </c>
      <c r="L47" s="4" t="s">
        <v>289</v>
      </c>
      <c r="M47" s="6">
        <v>1</v>
      </c>
      <c r="N47" s="4" t="s">
        <v>290</v>
      </c>
      <c r="O47" s="4" t="str">
        <f t="shared" ref="O47:T47" si="87">O46</f>
        <v>P</v>
      </c>
      <c r="P47" s="113" t="str">
        <f t="shared" si="87"/>
        <v xml:space="preserve">P fertilizer </v>
      </c>
      <c r="Q47" s="113" t="str">
        <f t="shared" si="87"/>
        <v>?</v>
      </c>
      <c r="R47" s="113" t="str">
        <f t="shared" si="87"/>
        <v>Ecoinvent</v>
      </c>
      <c r="S47" s="113" t="str">
        <f t="shared" si="87"/>
        <v>?</v>
      </c>
      <c r="T47" s="113" t="str">
        <f t="shared" si="87"/>
        <v>?</v>
      </c>
      <c r="U47" s="113" t="str">
        <f>U46</f>
        <v>/</v>
      </c>
      <c r="V47" s="113" t="str">
        <f t="shared" ref="V47:X47" si="88">V46</f>
        <v>?</v>
      </c>
      <c r="W47" s="113" t="str">
        <f t="shared" ref="W47" si="89">W46</f>
        <v>/</v>
      </c>
      <c r="X47" s="113" t="str">
        <f t="shared" si="88"/>
        <v>/</v>
      </c>
      <c r="Y47" s="113"/>
      <c r="Z47" s="113" t="str">
        <f t="shared" ref="Z47:AE55" si="90">Z46</f>
        <v>No</v>
      </c>
      <c r="AA47" s="113" t="str">
        <f t="shared" si="90"/>
        <v>/</v>
      </c>
      <c r="AB47" s="113" t="str">
        <f t="shared" si="90"/>
        <v>Hydrothermal carbonization of 1 kg of wet biowaste with 100% content of biogenic carbon of total carbon</v>
      </c>
      <c r="AC47" s="113" t="str">
        <f t="shared" si="90"/>
        <v xml:space="preserve">Spain </v>
      </c>
      <c r="AD47" s="113" t="str">
        <f t="shared" si="90"/>
        <v>No</v>
      </c>
      <c r="AE47" s="113" t="str">
        <f t="shared" si="90"/>
        <v>/</v>
      </c>
    </row>
    <row r="48" spans="1:31" ht="135" x14ac:dyDescent="0.25">
      <c r="A48" s="149">
        <v>13</v>
      </c>
      <c r="B48" s="107" t="s">
        <v>2048</v>
      </c>
      <c r="C48" s="136" t="s">
        <v>291</v>
      </c>
      <c r="D48" s="136" t="s">
        <v>292</v>
      </c>
      <c r="E48" s="113" t="s">
        <v>53</v>
      </c>
      <c r="F48" s="113">
        <v>2019</v>
      </c>
      <c r="G48" s="113" t="s">
        <v>293</v>
      </c>
      <c r="H48" s="113">
        <v>3</v>
      </c>
      <c r="I48" s="4" t="s">
        <v>294</v>
      </c>
      <c r="J48" s="4" t="s">
        <v>295</v>
      </c>
      <c r="K48" s="4" t="s">
        <v>296</v>
      </c>
      <c r="L48" s="4" t="s">
        <v>297</v>
      </c>
      <c r="M48" s="4" t="s">
        <v>298</v>
      </c>
      <c r="N48" s="4" t="s">
        <v>299</v>
      </c>
      <c r="O48" s="4" t="s">
        <v>35</v>
      </c>
      <c r="P48" s="113" t="s">
        <v>300</v>
      </c>
      <c r="Q48" s="113" t="s">
        <v>53</v>
      </c>
      <c r="R48" s="113" t="s">
        <v>53</v>
      </c>
      <c r="S48" s="113" t="s">
        <v>39</v>
      </c>
      <c r="T48" s="113" t="s">
        <v>53</v>
      </c>
      <c r="U48" s="113" t="s">
        <v>157</v>
      </c>
      <c r="V48" s="113" t="s">
        <v>2026</v>
      </c>
      <c r="W48" s="113" t="s">
        <v>40</v>
      </c>
      <c r="X48" s="113" t="s">
        <v>2035</v>
      </c>
      <c r="Y48" s="112" t="s">
        <v>42</v>
      </c>
      <c r="Z48" s="113" t="s">
        <v>42</v>
      </c>
      <c r="AA48" s="113" t="s">
        <v>4</v>
      </c>
      <c r="AB48" s="113" t="s">
        <v>301</v>
      </c>
      <c r="AC48" s="113" t="s">
        <v>302</v>
      </c>
      <c r="AD48" s="113" t="s">
        <v>41</v>
      </c>
      <c r="AE48" s="113" t="s">
        <v>42</v>
      </c>
    </row>
    <row r="49" spans="1:31" ht="135" x14ac:dyDescent="0.25">
      <c r="A49" s="149">
        <f>A48</f>
        <v>13</v>
      </c>
      <c r="B49" s="107"/>
      <c r="C49" s="136" t="str">
        <f t="shared" ref="C49:D51" si="91">C48</f>
        <v>Malila, R; Lehtoranta, S; Viskari, EL</v>
      </c>
      <c r="D49" s="136" t="str">
        <f t="shared" si="91"/>
        <v>The role of source separation in nutrient recovery - Comparison of alternative wastewater treatment systems</v>
      </c>
      <c r="E49" s="113" t="str">
        <f>E48</f>
        <v>?</v>
      </c>
      <c r="F49" s="113">
        <f t="shared" ref="F49:H51" si="92">F48</f>
        <v>2019</v>
      </c>
      <c r="G49" s="113" t="str">
        <f t="shared" si="92"/>
        <v>Nutrient recycling from human-excrement</v>
      </c>
      <c r="H49" s="113">
        <f t="shared" si="92"/>
        <v>3</v>
      </c>
      <c r="I49" s="4" t="s">
        <v>303</v>
      </c>
      <c r="J49" s="4" t="s">
        <v>1915</v>
      </c>
      <c r="K49" s="4" t="s">
        <v>304</v>
      </c>
      <c r="L49" s="4" t="str">
        <f>L48</f>
        <v xml:space="preserve">Compost </v>
      </c>
      <c r="M49" s="4" t="s">
        <v>298</v>
      </c>
      <c r="N49" s="4" t="str">
        <f>N48</f>
        <v>N: Salmela and Kymalainen, 2014
P: Finnish farmer support system</v>
      </c>
      <c r="O49" s="4" t="str">
        <f>O48</f>
        <v>N
P</v>
      </c>
      <c r="P49" s="113" t="str">
        <f t="shared" ref="P49:S51" si="93">P48</f>
        <v xml:space="preserve">Mineral fertilizer </v>
      </c>
      <c r="Q49" s="113" t="str">
        <f t="shared" si="93"/>
        <v>?</v>
      </c>
      <c r="R49" s="113" t="str">
        <f t="shared" si="93"/>
        <v>?</v>
      </c>
      <c r="S49" s="113" t="str">
        <f t="shared" si="93"/>
        <v xml:space="preserve">Nutrient </v>
      </c>
      <c r="T49" s="113" t="str">
        <f t="shared" ref="T49:U51" si="94">T48</f>
        <v>?</v>
      </c>
      <c r="U49" s="113" t="str">
        <f t="shared" si="94"/>
        <v>PA</v>
      </c>
      <c r="V49" s="113" t="str">
        <f t="shared" ref="V49:X49" si="95">V48</f>
        <v>Single constraining factor</v>
      </c>
      <c r="W49" s="113" t="str">
        <f t="shared" ref="W49" si="96">W48</f>
        <v>PNA</v>
      </c>
      <c r="X49" s="113" t="str">
        <f t="shared" si="95"/>
        <v>Internal</v>
      </c>
      <c r="Y49" s="112"/>
      <c r="Z49" s="113" t="str">
        <f>Z48</f>
        <v>No</v>
      </c>
      <c r="AA49" s="113" t="str">
        <f t="shared" ref="AA49:AD51" si="97">AA48</f>
        <v>/</v>
      </c>
      <c r="AB49" s="113" t="str">
        <f t="shared" si="97"/>
        <v>The amount of nutrients produced by one person per year</v>
      </c>
      <c r="AC49" s="113" t="str">
        <f t="shared" si="97"/>
        <v xml:space="preserve">Finland </v>
      </c>
      <c r="AD49" s="113" t="str">
        <f t="shared" si="97"/>
        <v>Yes</v>
      </c>
      <c r="AE49" s="113" t="str">
        <f t="shared" si="90"/>
        <v>No</v>
      </c>
    </row>
    <row r="50" spans="1:31" ht="135" x14ac:dyDescent="0.25">
      <c r="A50" s="149">
        <f>A49</f>
        <v>13</v>
      </c>
      <c r="B50" s="107"/>
      <c r="C50" s="136" t="str">
        <f t="shared" si="91"/>
        <v>Malila, R; Lehtoranta, S; Viskari, EL</v>
      </c>
      <c r="D50" s="136" t="str">
        <f t="shared" si="91"/>
        <v>The role of source separation in nutrient recovery - Comparison of alternative wastewater treatment systems</v>
      </c>
      <c r="E50" s="113" t="str">
        <f>E49</f>
        <v>?</v>
      </c>
      <c r="F50" s="113">
        <f t="shared" si="92"/>
        <v>2019</v>
      </c>
      <c r="G50" s="113" t="str">
        <f t="shared" si="92"/>
        <v>Nutrient recycling from human-excrement</v>
      </c>
      <c r="H50" s="113">
        <f t="shared" si="92"/>
        <v>3</v>
      </c>
      <c r="I50" s="4" t="s">
        <v>305</v>
      </c>
      <c r="J50" s="4" t="s">
        <v>306</v>
      </c>
      <c r="K50" s="4" t="s">
        <v>307</v>
      </c>
      <c r="L50" s="4" t="s">
        <v>307</v>
      </c>
      <c r="M50" s="4" t="s">
        <v>308</v>
      </c>
      <c r="N50" s="4" t="str">
        <f>N49</f>
        <v>N: Salmela and Kymalainen, 2014
P: Finnish farmer support system</v>
      </c>
      <c r="O50" s="4" t="s">
        <v>35</v>
      </c>
      <c r="P50" s="113" t="str">
        <f t="shared" si="93"/>
        <v xml:space="preserve">Mineral fertilizer </v>
      </c>
      <c r="Q50" s="113" t="str">
        <f t="shared" si="93"/>
        <v>?</v>
      </c>
      <c r="R50" s="113" t="str">
        <f t="shared" si="93"/>
        <v>?</v>
      </c>
      <c r="S50" s="113" t="str">
        <f t="shared" si="93"/>
        <v xml:space="preserve">Nutrient </v>
      </c>
      <c r="T50" s="113" t="str">
        <f t="shared" si="94"/>
        <v>?</v>
      </c>
      <c r="U50" s="113" t="str">
        <f t="shared" si="94"/>
        <v>PA</v>
      </c>
      <c r="V50" s="113" t="str">
        <f t="shared" ref="V50:X50" si="98">V49</f>
        <v>Single constraining factor</v>
      </c>
      <c r="W50" s="113" t="str">
        <f t="shared" ref="W50" si="99">W49</f>
        <v>PNA</v>
      </c>
      <c r="X50" s="113" t="str">
        <f t="shared" si="98"/>
        <v>Internal</v>
      </c>
      <c r="Y50" s="112"/>
      <c r="Z50" s="113" t="str">
        <f>Z49</f>
        <v>No</v>
      </c>
      <c r="AA50" s="113" t="str">
        <f t="shared" si="97"/>
        <v>/</v>
      </c>
      <c r="AB50" s="113" t="str">
        <f t="shared" si="97"/>
        <v>The amount of nutrients produced by one person per year</v>
      </c>
      <c r="AC50" s="113" t="str">
        <f t="shared" si="97"/>
        <v xml:space="preserve">Finland </v>
      </c>
      <c r="AD50" s="113" t="str">
        <f t="shared" si="97"/>
        <v>Yes</v>
      </c>
      <c r="AE50" s="113" t="str">
        <f t="shared" si="90"/>
        <v>No</v>
      </c>
    </row>
    <row r="51" spans="1:31" ht="135" x14ac:dyDescent="0.25">
      <c r="A51" s="149">
        <f>A50</f>
        <v>13</v>
      </c>
      <c r="B51" s="107"/>
      <c r="C51" s="136" t="str">
        <f t="shared" si="91"/>
        <v>Malila, R; Lehtoranta, S; Viskari, EL</v>
      </c>
      <c r="D51" s="136" t="str">
        <f t="shared" si="91"/>
        <v>The role of source separation in nutrient recovery - Comparison of alternative wastewater treatment systems</v>
      </c>
      <c r="E51" s="113" t="str">
        <f>E50</f>
        <v>?</v>
      </c>
      <c r="F51" s="113">
        <f t="shared" si="92"/>
        <v>2019</v>
      </c>
      <c r="G51" s="113" t="str">
        <f t="shared" si="92"/>
        <v>Nutrient recycling from human-excrement</v>
      </c>
      <c r="H51" s="113">
        <f t="shared" si="92"/>
        <v>3</v>
      </c>
      <c r="I51" s="4" t="s">
        <v>30</v>
      </c>
      <c r="J51" s="4" t="s">
        <v>309</v>
      </c>
      <c r="K51" s="4" t="s">
        <v>310</v>
      </c>
      <c r="L51" s="4" t="s">
        <v>58</v>
      </c>
      <c r="M51" s="4" t="s">
        <v>311</v>
      </c>
      <c r="N51" s="4" t="str">
        <f>N50</f>
        <v>N: Salmela and Kymalainen, 2014
P: Finnish farmer support system</v>
      </c>
      <c r="O51" s="4" t="s">
        <v>35</v>
      </c>
      <c r="P51" s="113" t="str">
        <f t="shared" si="93"/>
        <v xml:space="preserve">Mineral fertilizer </v>
      </c>
      <c r="Q51" s="113" t="str">
        <f t="shared" si="93"/>
        <v>?</v>
      </c>
      <c r="R51" s="113" t="str">
        <f t="shared" si="93"/>
        <v>?</v>
      </c>
      <c r="S51" s="113" t="str">
        <f t="shared" si="93"/>
        <v xml:space="preserve">Nutrient </v>
      </c>
      <c r="T51" s="113" t="str">
        <f t="shared" si="94"/>
        <v>?</v>
      </c>
      <c r="U51" s="113" t="str">
        <f t="shared" si="94"/>
        <v>PA</v>
      </c>
      <c r="V51" s="113" t="str">
        <f t="shared" ref="V51:X51" si="100">V50</f>
        <v>Single constraining factor</v>
      </c>
      <c r="W51" s="113" t="str">
        <f t="shared" ref="W51" si="101">W50</f>
        <v>PNA</v>
      </c>
      <c r="X51" s="113" t="str">
        <f t="shared" si="100"/>
        <v>Internal</v>
      </c>
      <c r="Y51" s="112"/>
      <c r="Z51" s="113" t="str">
        <f>Z50</f>
        <v>No</v>
      </c>
      <c r="AA51" s="113" t="str">
        <f t="shared" si="97"/>
        <v>/</v>
      </c>
      <c r="AB51" s="113" t="str">
        <f t="shared" si="97"/>
        <v>The amount of nutrients produced by one person per year</v>
      </c>
      <c r="AC51" s="113" t="str">
        <f t="shared" si="97"/>
        <v xml:space="preserve">Finland </v>
      </c>
      <c r="AD51" s="113" t="str">
        <f t="shared" si="97"/>
        <v>Yes</v>
      </c>
      <c r="AE51" s="113" t="str">
        <f t="shared" si="90"/>
        <v>No</v>
      </c>
    </row>
    <row r="52" spans="1:31" ht="135" x14ac:dyDescent="0.25">
      <c r="A52" s="3">
        <v>14</v>
      </c>
      <c r="B52" s="65" t="s">
        <v>2048</v>
      </c>
      <c r="C52" s="9" t="s">
        <v>312</v>
      </c>
      <c r="D52" s="9" t="s">
        <v>313</v>
      </c>
      <c r="E52" s="4" t="s">
        <v>314</v>
      </c>
      <c r="F52" s="4">
        <v>2019</v>
      </c>
      <c r="G52" s="4" t="s">
        <v>315</v>
      </c>
      <c r="H52" s="4">
        <v>1</v>
      </c>
      <c r="I52" s="4" t="s">
        <v>30</v>
      </c>
      <c r="J52" s="4" t="s">
        <v>316</v>
      </c>
      <c r="K52" s="4" t="s">
        <v>65</v>
      </c>
      <c r="L52" s="4" t="s">
        <v>58</v>
      </c>
      <c r="M52" s="4" t="s">
        <v>317</v>
      </c>
      <c r="N52" s="4" t="s">
        <v>318</v>
      </c>
      <c r="O52" s="4" t="s">
        <v>60</v>
      </c>
      <c r="P52" s="4" t="s">
        <v>61</v>
      </c>
      <c r="Q52" s="4" t="s">
        <v>319</v>
      </c>
      <c r="R52" s="4" t="s">
        <v>38</v>
      </c>
      <c r="S52" s="4" t="s">
        <v>39</v>
      </c>
      <c r="T52" s="4" t="s">
        <v>53</v>
      </c>
      <c r="U52" s="4" t="s">
        <v>2072</v>
      </c>
      <c r="V52" s="44" t="s">
        <v>2026</v>
      </c>
      <c r="W52" s="44" t="s">
        <v>40</v>
      </c>
      <c r="X52" s="44" t="s">
        <v>2035</v>
      </c>
      <c r="Y52" s="4" t="s">
        <v>41</v>
      </c>
      <c r="Z52" s="4" t="s">
        <v>320</v>
      </c>
      <c r="AA52" s="4" t="s">
        <v>2054</v>
      </c>
      <c r="AB52" s="4" t="s">
        <v>1916</v>
      </c>
      <c r="AC52" s="4" t="s">
        <v>133</v>
      </c>
      <c r="AD52" s="4" t="s">
        <v>41</v>
      </c>
      <c r="AE52" s="4" t="s">
        <v>41</v>
      </c>
    </row>
    <row r="53" spans="1:31" ht="180" x14ac:dyDescent="0.25">
      <c r="A53" s="3">
        <v>15</v>
      </c>
      <c r="B53" s="65" t="s">
        <v>2048</v>
      </c>
      <c r="C53" s="9" t="s">
        <v>321</v>
      </c>
      <c r="D53" s="10" t="s">
        <v>322</v>
      </c>
      <c r="E53" s="13" t="s">
        <v>53</v>
      </c>
      <c r="F53" s="4">
        <v>2019</v>
      </c>
      <c r="G53" s="4" t="s">
        <v>323</v>
      </c>
      <c r="H53" s="4">
        <v>1</v>
      </c>
      <c r="I53" s="4" t="s">
        <v>30</v>
      </c>
      <c r="J53" s="4" t="s">
        <v>324</v>
      </c>
      <c r="K53" s="4" t="s">
        <v>1917</v>
      </c>
      <c r="L53" s="4" t="s">
        <v>58</v>
      </c>
      <c r="M53" s="4" t="s">
        <v>325</v>
      </c>
      <c r="N53" s="4" t="s">
        <v>1918</v>
      </c>
      <c r="O53" s="4" t="s">
        <v>35</v>
      </c>
      <c r="P53" s="4" t="s">
        <v>36</v>
      </c>
      <c r="Q53" s="4" t="s">
        <v>326</v>
      </c>
      <c r="R53" s="4" t="s">
        <v>62</v>
      </c>
      <c r="S53" s="4" t="s">
        <v>104</v>
      </c>
      <c r="T53" s="4" t="s">
        <v>53</v>
      </c>
      <c r="U53" s="4" t="s">
        <v>327</v>
      </c>
      <c r="V53" s="44" t="s">
        <v>2026</v>
      </c>
      <c r="W53" s="44" t="s">
        <v>40</v>
      </c>
      <c r="X53" s="44" t="s">
        <v>2035</v>
      </c>
      <c r="Y53" s="4" t="s">
        <v>41</v>
      </c>
      <c r="Z53" s="4" t="s">
        <v>4</v>
      </c>
      <c r="AA53" s="4" t="s">
        <v>4</v>
      </c>
      <c r="AB53" s="4" t="s">
        <v>328</v>
      </c>
      <c r="AC53" s="4" t="s">
        <v>159</v>
      </c>
      <c r="AD53" s="4" t="s">
        <v>41</v>
      </c>
      <c r="AE53" s="4" t="s">
        <v>41</v>
      </c>
    </row>
    <row r="54" spans="1:31" s="14" customFormat="1" ht="59.25" customHeight="1" x14ac:dyDescent="0.25">
      <c r="A54" s="134">
        <v>16</v>
      </c>
      <c r="B54" s="107" t="s">
        <v>2048</v>
      </c>
      <c r="C54" s="136" t="s">
        <v>330</v>
      </c>
      <c r="D54" s="146" t="s">
        <v>331</v>
      </c>
      <c r="E54" s="141" t="s">
        <v>277</v>
      </c>
      <c r="F54" s="113">
        <v>2019</v>
      </c>
      <c r="G54" s="113" t="s">
        <v>332</v>
      </c>
      <c r="H54" s="44">
        <v>2</v>
      </c>
      <c r="I54" s="4" t="s">
        <v>297</v>
      </c>
      <c r="J54" s="4" t="s">
        <v>333</v>
      </c>
      <c r="K54" s="4" t="s">
        <v>334</v>
      </c>
      <c r="L54" s="4" t="s">
        <v>72</v>
      </c>
      <c r="M54" s="4" t="s">
        <v>335</v>
      </c>
      <c r="N54" s="4" t="s">
        <v>336</v>
      </c>
      <c r="O54" s="4" t="s">
        <v>283</v>
      </c>
      <c r="P54" s="113" t="s">
        <v>2086</v>
      </c>
      <c r="Q54" s="113" t="s">
        <v>2087</v>
      </c>
      <c r="R54" s="113" t="s">
        <v>38</v>
      </c>
      <c r="S54" s="113" t="s">
        <v>104</v>
      </c>
      <c r="T54" s="147">
        <v>0.26500000000000001</v>
      </c>
      <c r="U54" s="113" t="s">
        <v>337</v>
      </c>
      <c r="V54" s="147" t="s">
        <v>2027</v>
      </c>
      <c r="W54" s="147" t="s">
        <v>2038</v>
      </c>
      <c r="X54" s="147" t="s">
        <v>2059</v>
      </c>
      <c r="Y54" s="112" t="s">
        <v>41</v>
      </c>
      <c r="Z54" s="113" t="s">
        <v>2055</v>
      </c>
      <c r="AA54" s="113" t="s">
        <v>4</v>
      </c>
      <c r="AB54" s="113" t="s">
        <v>338</v>
      </c>
      <c r="AC54" s="113" t="s">
        <v>339</v>
      </c>
      <c r="AD54" s="113" t="s">
        <v>41</v>
      </c>
      <c r="AE54" s="113" t="s">
        <v>41</v>
      </c>
    </row>
    <row r="55" spans="1:31" s="14" customFormat="1" ht="63.75" customHeight="1" x14ac:dyDescent="0.25">
      <c r="A55" s="134">
        <f>A54</f>
        <v>16</v>
      </c>
      <c r="B55" s="107"/>
      <c r="C55" s="142" t="str">
        <f t="shared" ref="C55:H55" si="102">C54</f>
        <v>ten Hoeve, M; Bruun, S; Jensen, LS; Christensen, TH; Scheutz, C</v>
      </c>
      <c r="D55" s="143" t="str">
        <f t="shared" si="102"/>
        <v>Life cycle assessment of garden waste management options including long-term emissions after land application</v>
      </c>
      <c r="E55" s="148" t="str">
        <f t="shared" si="102"/>
        <v>ALCA</v>
      </c>
      <c r="F55" s="144">
        <f t="shared" si="102"/>
        <v>2019</v>
      </c>
      <c r="G55" s="144" t="str">
        <f t="shared" si="102"/>
        <v xml:space="preserve">Alternative garden waste management </v>
      </c>
      <c r="H55" s="44">
        <f t="shared" si="102"/>
        <v>2</v>
      </c>
      <c r="I55" s="4" t="s">
        <v>305</v>
      </c>
      <c r="J55" s="4" t="s">
        <v>340</v>
      </c>
      <c r="K55" s="4" t="str">
        <f>K54</f>
        <v>Garden waste</v>
      </c>
      <c r="L55" s="4" t="s">
        <v>334</v>
      </c>
      <c r="M55" s="4" t="s">
        <v>53</v>
      </c>
      <c r="N55" s="4" t="s">
        <v>4</v>
      </c>
      <c r="O55" s="4" t="s">
        <v>283</v>
      </c>
      <c r="P55" s="113" t="str">
        <f t="shared" ref="P55:T55" si="103">P54</f>
        <v xml:space="preserve">P fertilizer 
</v>
      </c>
      <c r="Q55" s="113" t="str">
        <f t="shared" si="103"/>
        <v xml:space="preserve">Triple superphosphate
</v>
      </c>
      <c r="R55" s="113" t="str">
        <f t="shared" si="103"/>
        <v>Ecoinvent</v>
      </c>
      <c r="S55" s="113" t="str">
        <f t="shared" si="103"/>
        <v>Nutrient</v>
      </c>
      <c r="T55" s="113">
        <f t="shared" si="103"/>
        <v>0.26500000000000001</v>
      </c>
      <c r="U55" s="113" t="str">
        <f>U54</f>
        <v xml:space="preserve">Phosphorus life cycle inventory (PLCI) model  </v>
      </c>
      <c r="V55" s="147" t="str">
        <f t="shared" ref="V55:X55" si="104">V54</f>
        <v>Aggregated constraining factor</v>
      </c>
      <c r="W55" s="147" t="str">
        <f t="shared" ref="W55" si="105">W54</f>
        <v>Simulation models</v>
      </c>
      <c r="X55" s="147" t="str">
        <f t="shared" si="104"/>
        <v>Internal + External-Environmental</v>
      </c>
      <c r="Y55" s="112"/>
      <c r="Z55" s="113" t="str">
        <f t="shared" ref="Z55:AD55" si="106">Z54</f>
        <v xml:space="preserve">No
</v>
      </c>
      <c r="AA55" s="113" t="str">
        <f t="shared" si="106"/>
        <v>/</v>
      </c>
      <c r="AB55" s="113" t="str">
        <f t="shared" si="106"/>
        <v>The treatment of 1000 kg
of garden waste generated in Denmark</v>
      </c>
      <c r="AC55" s="113" t="str">
        <f t="shared" si="106"/>
        <v xml:space="preserve">Denmark </v>
      </c>
      <c r="AD55" s="113" t="str">
        <f t="shared" si="106"/>
        <v>Yes</v>
      </c>
      <c r="AE55" s="113" t="str">
        <f t="shared" si="90"/>
        <v>Yes</v>
      </c>
    </row>
    <row r="56" spans="1:31" s="14" customFormat="1" ht="75" x14ac:dyDescent="0.25">
      <c r="A56" s="15">
        <v>17</v>
      </c>
      <c r="B56" s="65" t="s">
        <v>2048</v>
      </c>
      <c r="C56" s="67" t="s">
        <v>341</v>
      </c>
      <c r="D56" s="67" t="s">
        <v>342</v>
      </c>
      <c r="E56" s="69" t="s">
        <v>53</v>
      </c>
      <c r="F56" s="69">
        <v>2018</v>
      </c>
      <c r="G56" s="69" t="s">
        <v>343</v>
      </c>
      <c r="H56" s="69">
        <v>1</v>
      </c>
      <c r="I56" s="4" t="s">
        <v>344</v>
      </c>
      <c r="J56" s="4" t="s">
        <v>345</v>
      </c>
      <c r="K56" s="4" t="s">
        <v>346</v>
      </c>
      <c r="L56" s="4" t="s">
        <v>347</v>
      </c>
      <c r="M56" s="4" t="s">
        <v>348</v>
      </c>
      <c r="N56" s="4" t="s">
        <v>53</v>
      </c>
      <c r="O56" s="4" t="s">
        <v>60</v>
      </c>
      <c r="P56" s="4" t="s">
        <v>61</v>
      </c>
      <c r="Q56" s="4" t="s">
        <v>53</v>
      </c>
      <c r="R56" s="4" t="s">
        <v>53</v>
      </c>
      <c r="S56" s="4" t="s">
        <v>39</v>
      </c>
      <c r="T56" s="6" t="s">
        <v>53</v>
      </c>
      <c r="U56" s="6" t="s">
        <v>349</v>
      </c>
      <c r="V56" s="46" t="s">
        <v>2026</v>
      </c>
      <c r="W56" s="46" t="s">
        <v>40</v>
      </c>
      <c r="X56" s="46" t="s">
        <v>2035</v>
      </c>
      <c r="Y56" s="4" t="s">
        <v>42</v>
      </c>
      <c r="Z56" s="4" t="s">
        <v>4</v>
      </c>
      <c r="AA56" s="4" t="s">
        <v>4</v>
      </c>
      <c r="AB56" s="4" t="s">
        <v>350</v>
      </c>
      <c r="AC56" s="4" t="s">
        <v>351</v>
      </c>
      <c r="AD56" s="4" t="s">
        <v>42</v>
      </c>
      <c r="AE56" s="4" t="s">
        <v>4</v>
      </c>
    </row>
    <row r="57" spans="1:31" s="14" customFormat="1" ht="165" x14ac:dyDescent="0.25">
      <c r="A57" s="15">
        <v>18</v>
      </c>
      <c r="B57" s="65" t="s">
        <v>2048</v>
      </c>
      <c r="C57" s="67" t="s">
        <v>352</v>
      </c>
      <c r="D57" s="68" t="s">
        <v>353</v>
      </c>
      <c r="E57" s="13" t="s">
        <v>178</v>
      </c>
      <c r="F57" s="4">
        <v>2018</v>
      </c>
      <c r="G57" s="4" t="s">
        <v>354</v>
      </c>
      <c r="H57" s="4">
        <v>1</v>
      </c>
      <c r="I57" s="4" t="s">
        <v>30</v>
      </c>
      <c r="J57" s="4" t="s">
        <v>355</v>
      </c>
      <c r="K57" s="4" t="s">
        <v>356</v>
      </c>
      <c r="L57" s="4" t="s">
        <v>357</v>
      </c>
      <c r="M57" s="18" t="s">
        <v>358</v>
      </c>
      <c r="N57" s="13" t="s">
        <v>4</v>
      </c>
      <c r="O57" s="4" t="s">
        <v>60</v>
      </c>
      <c r="P57" s="4" t="s">
        <v>61</v>
      </c>
      <c r="Q57" s="4" t="s">
        <v>359</v>
      </c>
      <c r="R57" s="4" t="s">
        <v>62</v>
      </c>
      <c r="S57" s="4" t="s">
        <v>39</v>
      </c>
      <c r="T57" s="18" t="s">
        <v>360</v>
      </c>
      <c r="U57" s="4" t="s">
        <v>361</v>
      </c>
      <c r="V57" s="45" t="s">
        <v>2027</v>
      </c>
      <c r="W57" s="45" t="s">
        <v>2038</v>
      </c>
      <c r="X57" s="45" t="s">
        <v>2059</v>
      </c>
      <c r="Y57" s="4" t="s">
        <v>42</v>
      </c>
      <c r="Z57" s="4" t="s">
        <v>42</v>
      </c>
      <c r="AA57" s="4" t="s">
        <v>4</v>
      </c>
      <c r="AB57" s="4" t="s">
        <v>362</v>
      </c>
      <c r="AC57" s="4" t="s">
        <v>363</v>
      </c>
      <c r="AD57" s="4" t="s">
        <v>41</v>
      </c>
      <c r="AE57" s="4" t="s">
        <v>41</v>
      </c>
    </row>
    <row r="58" spans="1:31" s="19" customFormat="1" ht="60" x14ac:dyDescent="0.25">
      <c r="A58" s="145">
        <v>19</v>
      </c>
      <c r="B58" s="107" t="s">
        <v>2048</v>
      </c>
      <c r="C58" s="139" t="s">
        <v>364</v>
      </c>
      <c r="D58" s="135" t="s">
        <v>365</v>
      </c>
      <c r="E58" s="113" t="s">
        <v>366</v>
      </c>
      <c r="F58" s="113">
        <v>2018</v>
      </c>
      <c r="G58" s="113" t="s">
        <v>1919</v>
      </c>
      <c r="H58" s="113">
        <v>5</v>
      </c>
      <c r="I58" s="13" t="s">
        <v>367</v>
      </c>
      <c r="J58" s="13" t="s">
        <v>1920</v>
      </c>
      <c r="K58" s="4" t="s">
        <v>368</v>
      </c>
      <c r="L58" s="4" t="s">
        <v>126</v>
      </c>
      <c r="M58" s="7" t="s">
        <v>53</v>
      </c>
      <c r="N58" s="4" t="s">
        <v>4</v>
      </c>
      <c r="O58" s="4" t="s">
        <v>35</v>
      </c>
      <c r="P58" s="113" t="s">
        <v>36</v>
      </c>
      <c r="Q58" s="113" t="s">
        <v>53</v>
      </c>
      <c r="R58" s="113" t="s">
        <v>62</v>
      </c>
      <c r="S58" s="113" t="s">
        <v>39</v>
      </c>
      <c r="T58" s="113" t="s">
        <v>53</v>
      </c>
      <c r="U58" s="113" t="s">
        <v>4</v>
      </c>
      <c r="V58" s="113" t="s">
        <v>53</v>
      </c>
      <c r="W58" s="113" t="s">
        <v>4</v>
      </c>
      <c r="X58" s="113" t="s">
        <v>4</v>
      </c>
      <c r="Y58" s="112" t="s">
        <v>41</v>
      </c>
      <c r="Z58" s="113" t="s">
        <v>42</v>
      </c>
      <c r="AA58" s="113" t="s">
        <v>4</v>
      </c>
      <c r="AB58" s="134" t="s">
        <v>369</v>
      </c>
      <c r="AC58" s="113" t="s">
        <v>370</v>
      </c>
      <c r="AD58" s="113" t="s">
        <v>41</v>
      </c>
      <c r="AE58" s="113" t="s">
        <v>41</v>
      </c>
    </row>
    <row r="59" spans="1:31" s="19" customFormat="1" ht="45" x14ac:dyDescent="0.25">
      <c r="A59" s="145">
        <f>A58</f>
        <v>19</v>
      </c>
      <c r="B59" s="107"/>
      <c r="C59" s="136" t="str">
        <f t="shared" ref="C59:D62" si="107">C58</f>
        <v>Lijo, L; Frison, N; Fatone, F; Gonzalez-Garcia, S; Feijoo, G; Moreira, MT</v>
      </c>
      <c r="D59" s="136" t="str">
        <f t="shared" si="107"/>
        <v>Environmental and sustainability evaluation of livestock waste management practices in Cyprus</v>
      </c>
      <c r="E59" s="113" t="str">
        <f>E58</f>
        <v xml:space="preserve">ALCA (inex.) 
</v>
      </c>
      <c r="F59" s="113">
        <f t="shared" ref="F59:H62" si="108">F58</f>
        <v>2018</v>
      </c>
      <c r="G59" s="113" t="str">
        <f t="shared" si="108"/>
        <v xml:space="preserve">Livestock waste management </v>
      </c>
      <c r="H59" s="113">
        <f t="shared" si="108"/>
        <v>5</v>
      </c>
      <c r="I59" s="13" t="s">
        <v>305</v>
      </c>
      <c r="J59" s="13" t="s">
        <v>371</v>
      </c>
      <c r="K59" s="4" t="str">
        <f>K58</f>
        <v>Livestock waste</v>
      </c>
      <c r="L59" s="4" t="s">
        <v>372</v>
      </c>
      <c r="M59" s="7" t="str">
        <f t="shared" ref="M59:N62" si="109">M58</f>
        <v>?</v>
      </c>
      <c r="N59" s="4" t="str">
        <f t="shared" si="109"/>
        <v>/</v>
      </c>
      <c r="O59" s="4" t="s">
        <v>35</v>
      </c>
      <c r="P59" s="113" t="str">
        <f t="shared" ref="P59:S62" si="110">P58</f>
        <v xml:space="preserve">N fertilizer
P fertilizer </v>
      </c>
      <c r="Q59" s="113" t="str">
        <f t="shared" si="110"/>
        <v>?</v>
      </c>
      <c r="R59" s="113" t="str">
        <f t="shared" si="110"/>
        <v xml:space="preserve">Ecoinvent </v>
      </c>
      <c r="S59" s="113" t="str">
        <f t="shared" si="110"/>
        <v xml:space="preserve">Nutrient </v>
      </c>
      <c r="T59" s="113" t="str">
        <f t="shared" ref="T59:U62" si="111">T58</f>
        <v>?</v>
      </c>
      <c r="U59" s="113" t="str">
        <f t="shared" si="111"/>
        <v>/</v>
      </c>
      <c r="V59" s="113" t="str">
        <f t="shared" ref="V59:X59" si="112">V58</f>
        <v>?</v>
      </c>
      <c r="W59" s="113" t="str">
        <f t="shared" ref="W59" si="113">W58</f>
        <v>/</v>
      </c>
      <c r="X59" s="113" t="str">
        <f t="shared" si="112"/>
        <v>/</v>
      </c>
      <c r="Y59" s="112"/>
      <c r="Z59" s="113" t="str">
        <f>Z58</f>
        <v>No</v>
      </c>
      <c r="AA59" s="113" t="str">
        <f t="shared" ref="AA59:AD62" si="114">AA58</f>
        <v>/</v>
      </c>
      <c r="AB59" s="134" t="str">
        <f t="shared" si="114"/>
        <v>1 t of animal waste treated</v>
      </c>
      <c r="AC59" s="113" t="str">
        <f t="shared" si="114"/>
        <v>Cyprus</v>
      </c>
      <c r="AD59" s="113" t="str">
        <f t="shared" si="114"/>
        <v>Yes</v>
      </c>
      <c r="AE59" s="113" t="str">
        <f>AE58</f>
        <v>Yes</v>
      </c>
    </row>
    <row r="60" spans="1:31" s="14" customFormat="1" ht="30" x14ac:dyDescent="0.25">
      <c r="A60" s="145">
        <f>A59</f>
        <v>19</v>
      </c>
      <c r="B60" s="107"/>
      <c r="C60" s="136" t="str">
        <f t="shared" si="107"/>
        <v>Lijo, L; Frison, N; Fatone, F; Gonzalez-Garcia, S; Feijoo, G; Moreira, MT</v>
      </c>
      <c r="D60" s="136" t="str">
        <f t="shared" si="107"/>
        <v>Environmental and sustainability evaluation of livestock waste management practices in Cyprus</v>
      </c>
      <c r="E60" s="113" t="str">
        <f>E59</f>
        <v xml:space="preserve">ALCA (inex.) 
</v>
      </c>
      <c r="F60" s="113">
        <f t="shared" si="108"/>
        <v>2018</v>
      </c>
      <c r="G60" s="113" t="str">
        <f t="shared" si="108"/>
        <v xml:space="preserve">Livestock waste management </v>
      </c>
      <c r="H60" s="113">
        <f t="shared" si="108"/>
        <v>5</v>
      </c>
      <c r="I60" s="4" t="s">
        <v>373</v>
      </c>
      <c r="J60" s="4" t="s">
        <v>1921</v>
      </c>
      <c r="K60" s="4" t="str">
        <f>K59</f>
        <v>Livestock waste</v>
      </c>
      <c r="L60" s="4" t="s">
        <v>58</v>
      </c>
      <c r="M60" s="7" t="str">
        <f t="shared" si="109"/>
        <v>?</v>
      </c>
      <c r="N60" s="4" t="str">
        <f t="shared" si="109"/>
        <v>/</v>
      </c>
      <c r="O60" s="4" t="s">
        <v>35</v>
      </c>
      <c r="P60" s="113" t="str">
        <f t="shared" si="110"/>
        <v xml:space="preserve">N fertilizer
P fertilizer </v>
      </c>
      <c r="Q60" s="113" t="str">
        <f t="shared" si="110"/>
        <v>?</v>
      </c>
      <c r="R60" s="113" t="str">
        <f t="shared" si="110"/>
        <v xml:space="preserve">Ecoinvent </v>
      </c>
      <c r="S60" s="113" t="str">
        <f t="shared" si="110"/>
        <v xml:space="preserve">Nutrient </v>
      </c>
      <c r="T60" s="113" t="str">
        <f t="shared" si="111"/>
        <v>?</v>
      </c>
      <c r="U60" s="113" t="str">
        <f t="shared" si="111"/>
        <v>/</v>
      </c>
      <c r="V60" s="113" t="str">
        <f t="shared" ref="V60:X60" si="115">V59</f>
        <v>?</v>
      </c>
      <c r="W60" s="113" t="str">
        <f t="shared" ref="W60" si="116">W59</f>
        <v>/</v>
      </c>
      <c r="X60" s="113" t="str">
        <f t="shared" si="115"/>
        <v>/</v>
      </c>
      <c r="Y60" s="112"/>
      <c r="Z60" s="113" t="str">
        <f>Z59</f>
        <v>No</v>
      </c>
      <c r="AA60" s="113" t="str">
        <f t="shared" si="114"/>
        <v>/</v>
      </c>
      <c r="AB60" s="134" t="str">
        <f t="shared" si="114"/>
        <v>1 t of animal waste treated</v>
      </c>
      <c r="AC60" s="113" t="str">
        <f t="shared" si="114"/>
        <v>Cyprus</v>
      </c>
      <c r="AD60" s="113" t="str">
        <f t="shared" si="114"/>
        <v>Yes</v>
      </c>
      <c r="AE60" s="113" t="str">
        <f>AE59</f>
        <v>Yes</v>
      </c>
    </row>
    <row r="61" spans="1:31" s="14" customFormat="1" ht="45" x14ac:dyDescent="0.25">
      <c r="A61" s="145">
        <f>A60</f>
        <v>19</v>
      </c>
      <c r="B61" s="107"/>
      <c r="C61" s="136" t="str">
        <f t="shared" si="107"/>
        <v>Lijo, L; Frison, N; Fatone, F; Gonzalez-Garcia, S; Feijoo, G; Moreira, MT</v>
      </c>
      <c r="D61" s="136" t="str">
        <f t="shared" si="107"/>
        <v>Environmental and sustainability evaluation of livestock waste management practices in Cyprus</v>
      </c>
      <c r="E61" s="113" t="str">
        <f>E60</f>
        <v xml:space="preserve">ALCA (inex.) 
</v>
      </c>
      <c r="F61" s="113">
        <f t="shared" si="108"/>
        <v>2018</v>
      </c>
      <c r="G61" s="113" t="str">
        <f t="shared" si="108"/>
        <v xml:space="preserve">Livestock waste management </v>
      </c>
      <c r="H61" s="113">
        <f t="shared" si="108"/>
        <v>5</v>
      </c>
      <c r="I61" s="4" t="s">
        <v>78</v>
      </c>
      <c r="J61" s="4" t="s">
        <v>1922</v>
      </c>
      <c r="K61" s="4" t="str">
        <f>K60</f>
        <v>Livestock waste</v>
      </c>
      <c r="L61" s="4" t="s">
        <v>161</v>
      </c>
      <c r="M61" s="7" t="str">
        <f t="shared" si="109"/>
        <v>?</v>
      </c>
      <c r="N61" s="4" t="str">
        <f t="shared" si="109"/>
        <v>/</v>
      </c>
      <c r="O61" s="4" t="s">
        <v>35</v>
      </c>
      <c r="P61" s="113" t="str">
        <f t="shared" si="110"/>
        <v xml:space="preserve">N fertilizer
P fertilizer </v>
      </c>
      <c r="Q61" s="113" t="str">
        <f t="shared" si="110"/>
        <v>?</v>
      </c>
      <c r="R61" s="113" t="str">
        <f t="shared" si="110"/>
        <v xml:space="preserve">Ecoinvent </v>
      </c>
      <c r="S61" s="113" t="str">
        <f t="shared" si="110"/>
        <v xml:space="preserve">Nutrient </v>
      </c>
      <c r="T61" s="113" t="str">
        <f t="shared" si="111"/>
        <v>?</v>
      </c>
      <c r="U61" s="113" t="str">
        <f t="shared" si="111"/>
        <v>/</v>
      </c>
      <c r="V61" s="113" t="str">
        <f t="shared" ref="V61:X61" si="117">V60</f>
        <v>?</v>
      </c>
      <c r="W61" s="113" t="str">
        <f t="shared" ref="W61" si="118">W60</f>
        <v>/</v>
      </c>
      <c r="X61" s="113" t="str">
        <f t="shared" si="117"/>
        <v>/</v>
      </c>
      <c r="Y61" s="112"/>
      <c r="Z61" s="113" t="str">
        <f>Z60</f>
        <v>No</v>
      </c>
      <c r="AA61" s="113" t="str">
        <f t="shared" si="114"/>
        <v>/</v>
      </c>
      <c r="AB61" s="134" t="str">
        <f t="shared" si="114"/>
        <v>1 t of animal waste treated</v>
      </c>
      <c r="AC61" s="113" t="str">
        <f t="shared" si="114"/>
        <v>Cyprus</v>
      </c>
      <c r="AD61" s="113" t="str">
        <f t="shared" si="114"/>
        <v>Yes</v>
      </c>
      <c r="AE61" s="113" t="str">
        <f>AE60</f>
        <v>Yes</v>
      </c>
    </row>
    <row r="62" spans="1:31" s="14" customFormat="1" ht="45" x14ac:dyDescent="0.25">
      <c r="A62" s="145">
        <f>A61</f>
        <v>19</v>
      </c>
      <c r="B62" s="107"/>
      <c r="C62" s="136" t="str">
        <f t="shared" si="107"/>
        <v>Lijo, L; Frison, N; Fatone, F; Gonzalez-Garcia, S; Feijoo, G; Moreira, MT</v>
      </c>
      <c r="D62" s="136" t="str">
        <f t="shared" si="107"/>
        <v>Environmental and sustainability evaluation of livestock waste management practices in Cyprus</v>
      </c>
      <c r="E62" s="113" t="str">
        <f>E61</f>
        <v xml:space="preserve">ALCA (inex.) 
</v>
      </c>
      <c r="F62" s="113">
        <f t="shared" si="108"/>
        <v>2018</v>
      </c>
      <c r="G62" s="113" t="str">
        <f t="shared" si="108"/>
        <v xml:space="preserve">Livestock waste management </v>
      </c>
      <c r="H62" s="113">
        <f t="shared" si="108"/>
        <v>5</v>
      </c>
      <c r="I62" s="4" t="s">
        <v>374</v>
      </c>
      <c r="J62" s="4" t="s">
        <v>375</v>
      </c>
      <c r="K62" s="4" t="str">
        <f>K61</f>
        <v>Livestock waste</v>
      </c>
      <c r="L62" s="4" t="s">
        <v>72</v>
      </c>
      <c r="M62" s="7" t="str">
        <f t="shared" si="109"/>
        <v>?</v>
      </c>
      <c r="N62" s="4" t="str">
        <f t="shared" si="109"/>
        <v>/</v>
      </c>
      <c r="O62" s="4" t="s">
        <v>376</v>
      </c>
      <c r="P62" s="4" t="s">
        <v>377</v>
      </c>
      <c r="Q62" s="113" t="str">
        <f t="shared" si="110"/>
        <v>?</v>
      </c>
      <c r="R62" s="113" t="str">
        <f t="shared" si="110"/>
        <v xml:space="preserve">Ecoinvent </v>
      </c>
      <c r="S62" s="4" t="s">
        <v>39</v>
      </c>
      <c r="T62" s="113" t="str">
        <f t="shared" si="111"/>
        <v>?</v>
      </c>
      <c r="U62" s="113" t="str">
        <f t="shared" si="111"/>
        <v>/</v>
      </c>
      <c r="V62" s="113" t="str">
        <f t="shared" ref="V62:X62" si="119">V61</f>
        <v>?</v>
      </c>
      <c r="W62" s="113" t="str">
        <f t="shared" ref="W62" si="120">W61</f>
        <v>/</v>
      </c>
      <c r="X62" s="113" t="str">
        <f t="shared" si="119"/>
        <v>/</v>
      </c>
      <c r="Y62" s="112"/>
      <c r="Z62" s="113" t="str">
        <f>Z61</f>
        <v>No</v>
      </c>
      <c r="AA62" s="113" t="str">
        <f t="shared" si="114"/>
        <v>/</v>
      </c>
      <c r="AB62" s="134" t="str">
        <f t="shared" si="114"/>
        <v>1 t of animal waste treated</v>
      </c>
      <c r="AC62" s="113" t="str">
        <f t="shared" si="114"/>
        <v>Cyprus</v>
      </c>
      <c r="AD62" s="113" t="str">
        <f t="shared" si="114"/>
        <v>Yes</v>
      </c>
      <c r="AE62" s="113" t="str">
        <f>AE61</f>
        <v>Yes</v>
      </c>
    </row>
    <row r="63" spans="1:31" s="14" customFormat="1" ht="105" x14ac:dyDescent="0.25">
      <c r="A63" s="134">
        <v>20</v>
      </c>
      <c r="B63" s="107" t="s">
        <v>2048</v>
      </c>
      <c r="C63" s="139" t="s">
        <v>378</v>
      </c>
      <c r="D63" s="135" t="s">
        <v>379</v>
      </c>
      <c r="E63" s="113" t="s">
        <v>28</v>
      </c>
      <c r="F63" s="113">
        <v>2018</v>
      </c>
      <c r="G63" s="113" t="s">
        <v>380</v>
      </c>
      <c r="H63" s="113">
        <v>3</v>
      </c>
      <c r="I63" s="4" t="s">
        <v>72</v>
      </c>
      <c r="J63" s="4" t="s">
        <v>2139</v>
      </c>
      <c r="K63" s="4" t="s">
        <v>2140</v>
      </c>
      <c r="L63" s="4" t="s">
        <v>72</v>
      </c>
      <c r="M63" s="4" t="s">
        <v>381</v>
      </c>
      <c r="N63" s="4" t="s">
        <v>382</v>
      </c>
      <c r="O63" s="4" t="s">
        <v>60</v>
      </c>
      <c r="P63" s="113" t="s">
        <v>383</v>
      </c>
      <c r="Q63" s="113" t="s">
        <v>53</v>
      </c>
      <c r="R63" s="113" t="s">
        <v>384</v>
      </c>
      <c r="S63" s="113" t="s">
        <v>104</v>
      </c>
      <c r="T63" s="4" t="s">
        <v>385</v>
      </c>
      <c r="U63" s="113" t="s">
        <v>2072</v>
      </c>
      <c r="V63" s="113" t="s">
        <v>2026</v>
      </c>
      <c r="W63" s="113" t="s">
        <v>40</v>
      </c>
      <c r="X63" s="113" t="s">
        <v>2035</v>
      </c>
      <c r="Y63" s="112" t="s">
        <v>41</v>
      </c>
      <c r="Z63" s="113" t="s">
        <v>1923</v>
      </c>
      <c r="AA63" s="113" t="s">
        <v>42</v>
      </c>
      <c r="AB63" s="113" t="s">
        <v>386</v>
      </c>
      <c r="AC63" s="113" t="s">
        <v>387</v>
      </c>
      <c r="AD63" s="113" t="s">
        <v>41</v>
      </c>
      <c r="AE63" s="113" t="s">
        <v>41</v>
      </c>
    </row>
    <row r="64" spans="1:31" s="14" customFormat="1" ht="75" x14ac:dyDescent="0.25">
      <c r="A64" s="134">
        <f>A63</f>
        <v>20</v>
      </c>
      <c r="B64" s="107"/>
      <c r="C64" s="136" t="str">
        <f t="shared" ref="C64:H65" si="121">C63</f>
        <v>Oldfield, TL; Sikirica, N; Mondini, C; Lopez, G; Kuikman, PJ; Holden, NM</v>
      </c>
      <c r="D64" s="136" t="str">
        <f t="shared" si="121"/>
        <v>Biochar, compost and biochar-compost blend as options to recover nutrients and sequester carbon</v>
      </c>
      <c r="E64" s="113" t="str">
        <f t="shared" si="121"/>
        <v>ALCA (inex.)</v>
      </c>
      <c r="F64" s="113">
        <f t="shared" si="121"/>
        <v>2018</v>
      </c>
      <c r="G64" s="113" t="str">
        <f t="shared" si="121"/>
        <v xml:space="preserve">Nutrient recycling 
+ Carbon Sequestering </v>
      </c>
      <c r="H64" s="113">
        <f t="shared" si="121"/>
        <v>3</v>
      </c>
      <c r="I64" s="4" t="s">
        <v>388</v>
      </c>
      <c r="J64" s="4" t="s">
        <v>389</v>
      </c>
      <c r="K64" s="4" t="s">
        <v>390</v>
      </c>
      <c r="L64" s="4" t="s">
        <v>391</v>
      </c>
      <c r="M64" s="4" t="s">
        <v>392</v>
      </c>
      <c r="N64" s="4" t="s">
        <v>393</v>
      </c>
      <c r="O64" s="4" t="s">
        <v>283</v>
      </c>
      <c r="P64" s="113" t="str">
        <f t="shared" ref="P64:S65" si="122">P63</f>
        <v>N fertilizer
(P fertilizer) 
K fertilizer</v>
      </c>
      <c r="Q64" s="113" t="str">
        <f t="shared" si="122"/>
        <v>?</v>
      </c>
      <c r="R64" s="113" t="str">
        <f t="shared" si="122"/>
        <v xml:space="preserve">ROU, 2003; Skowronska and Filipek, 2014
</v>
      </c>
      <c r="S64" s="113" t="str">
        <f t="shared" si="122"/>
        <v>Nutrient</v>
      </c>
      <c r="T64" s="4" t="s">
        <v>394</v>
      </c>
      <c r="U64" s="113" t="str">
        <f t="shared" ref="U64:X65" si="123">U63</f>
        <v>see PNA</v>
      </c>
      <c r="V64" s="113" t="str">
        <f t="shared" si="123"/>
        <v>Single constraining factor</v>
      </c>
      <c r="W64" s="113" t="str">
        <f t="shared" si="123"/>
        <v>PNA</v>
      </c>
      <c r="X64" s="113" t="str">
        <f t="shared" si="123"/>
        <v>Internal</v>
      </c>
      <c r="Y64" s="112"/>
      <c r="Z64" s="113" t="str">
        <f t="shared" ref="Z64:AD65" si="124">Z63</f>
        <v>Avoided fertilizer production and use</v>
      </c>
      <c r="AA64" s="113" t="str">
        <f t="shared" si="124"/>
        <v>No</v>
      </c>
      <c r="AB64" s="113" t="str">
        <f t="shared" si="124"/>
        <v>Dual:
1 kg of crop (i.e. grape for Italy; leek for Belgium; and olive for Spain)
+
one hectare per year</v>
      </c>
      <c r="AC64" s="113" t="str">
        <f t="shared" si="124"/>
        <v>Italy 
Spain
Belgium</v>
      </c>
      <c r="AD64" s="113" t="str">
        <f t="shared" si="124"/>
        <v>Yes</v>
      </c>
      <c r="AE64" s="113" t="str">
        <f>AE63</f>
        <v>Yes</v>
      </c>
    </row>
    <row r="65" spans="1:31" s="14" customFormat="1" ht="60" x14ac:dyDescent="0.25">
      <c r="A65" s="134">
        <f>A64</f>
        <v>20</v>
      </c>
      <c r="B65" s="107"/>
      <c r="C65" s="136" t="str">
        <f t="shared" si="121"/>
        <v>Oldfield, TL; Sikirica, N; Mondini, C; Lopez, G; Kuikman, PJ; Holden, NM</v>
      </c>
      <c r="D65" s="136" t="str">
        <f t="shared" si="121"/>
        <v>Biochar, compost and biochar-compost blend as options to recover nutrients and sequester carbon</v>
      </c>
      <c r="E65" s="113" t="str">
        <f t="shared" si="121"/>
        <v>ALCA (inex.)</v>
      </c>
      <c r="F65" s="113">
        <f t="shared" si="121"/>
        <v>2018</v>
      </c>
      <c r="G65" s="113" t="str">
        <f t="shared" si="121"/>
        <v xml:space="preserve">Nutrient recycling 
+ Carbon Sequestering </v>
      </c>
      <c r="H65" s="113">
        <f t="shared" si="121"/>
        <v>3</v>
      </c>
      <c r="I65" s="4" t="s">
        <v>395</v>
      </c>
      <c r="J65" s="4" t="s">
        <v>1924</v>
      </c>
      <c r="K65" s="4" t="s">
        <v>396</v>
      </c>
      <c r="L65" s="4" t="s">
        <v>397</v>
      </c>
      <c r="M65" s="4" t="s">
        <v>398</v>
      </c>
      <c r="N65" s="4" t="s">
        <v>399</v>
      </c>
      <c r="O65" s="4" t="s">
        <v>60</v>
      </c>
      <c r="P65" s="113" t="str">
        <f t="shared" si="122"/>
        <v>N fertilizer
(P fertilizer) 
K fertilizer</v>
      </c>
      <c r="Q65" s="113" t="str">
        <f t="shared" si="122"/>
        <v>?</v>
      </c>
      <c r="R65" s="113" t="str">
        <f t="shared" si="122"/>
        <v xml:space="preserve">ROU, 2003; Skowronska and Filipek, 2014
</v>
      </c>
      <c r="S65" s="113" t="str">
        <f t="shared" si="122"/>
        <v>Nutrient</v>
      </c>
      <c r="T65" s="4" t="s">
        <v>399</v>
      </c>
      <c r="U65" s="113" t="str">
        <f t="shared" si="123"/>
        <v>see PNA</v>
      </c>
      <c r="V65" s="113" t="str">
        <f t="shared" si="123"/>
        <v>Single constraining factor</v>
      </c>
      <c r="W65" s="113" t="str">
        <f t="shared" si="123"/>
        <v>PNA</v>
      </c>
      <c r="X65" s="113" t="str">
        <f t="shared" si="123"/>
        <v>Internal</v>
      </c>
      <c r="Y65" s="112"/>
      <c r="Z65" s="113" t="str">
        <f t="shared" si="124"/>
        <v>Avoided fertilizer production and use</v>
      </c>
      <c r="AA65" s="113" t="str">
        <f t="shared" si="124"/>
        <v>No</v>
      </c>
      <c r="AB65" s="113" t="str">
        <f t="shared" si="124"/>
        <v>Dual:
1 kg of crop (i.e. grape for Italy; leek for Belgium; and olive for Spain)
+
one hectare per year</v>
      </c>
      <c r="AC65" s="113" t="str">
        <f t="shared" si="124"/>
        <v>Italy 
Spain
Belgium</v>
      </c>
      <c r="AD65" s="113" t="str">
        <f t="shared" si="124"/>
        <v>Yes</v>
      </c>
      <c r="AE65" s="113" t="str">
        <f>AE64</f>
        <v>Yes</v>
      </c>
    </row>
    <row r="66" spans="1:31" s="14" customFormat="1" ht="135" x14ac:dyDescent="0.25">
      <c r="A66" s="134">
        <v>21</v>
      </c>
      <c r="B66" s="107" t="s">
        <v>2048</v>
      </c>
      <c r="C66" s="139" t="s">
        <v>400</v>
      </c>
      <c r="D66" s="135" t="s">
        <v>401</v>
      </c>
      <c r="E66" s="113" t="s">
        <v>53</v>
      </c>
      <c r="F66" s="113">
        <v>2018</v>
      </c>
      <c r="G66" s="113" t="s">
        <v>402</v>
      </c>
      <c r="H66" s="113">
        <v>4</v>
      </c>
      <c r="I66" s="4" t="s">
        <v>373</v>
      </c>
      <c r="J66" s="4" t="s">
        <v>403</v>
      </c>
      <c r="K66" s="4" t="s">
        <v>404</v>
      </c>
      <c r="L66" s="4" t="s">
        <v>405</v>
      </c>
      <c r="M66" s="7" t="s">
        <v>53</v>
      </c>
      <c r="N66" s="4" t="s">
        <v>4</v>
      </c>
      <c r="O66" s="4" t="s">
        <v>35</v>
      </c>
      <c r="P66" s="113" t="s">
        <v>36</v>
      </c>
      <c r="Q66" s="113" t="s">
        <v>406</v>
      </c>
      <c r="R66" s="113" t="s">
        <v>62</v>
      </c>
      <c r="S66" s="113" t="s">
        <v>104</v>
      </c>
      <c r="T66" s="4" t="s">
        <v>407</v>
      </c>
      <c r="U66" s="4" t="s">
        <v>408</v>
      </c>
      <c r="V66" s="113" t="s">
        <v>53</v>
      </c>
      <c r="W66" s="113" t="s">
        <v>4</v>
      </c>
      <c r="X66" s="113" t="s">
        <v>4</v>
      </c>
      <c r="Y66" s="112" t="s">
        <v>42</v>
      </c>
      <c r="Z66" s="113" t="s">
        <v>42</v>
      </c>
      <c r="AA66" s="113" t="s">
        <v>4</v>
      </c>
      <c r="AB66" s="113" t="s">
        <v>409</v>
      </c>
      <c r="AC66" s="113" t="s">
        <v>286</v>
      </c>
      <c r="AD66" s="113" t="s">
        <v>41</v>
      </c>
      <c r="AE66" s="113" t="s">
        <v>41</v>
      </c>
    </row>
    <row r="67" spans="1:31" s="14" customFormat="1" ht="120" x14ac:dyDescent="0.25">
      <c r="A67" s="134">
        <f>A66</f>
        <v>21</v>
      </c>
      <c r="B67" s="107"/>
      <c r="C67" s="136" t="str">
        <f t="shared" ref="C67:D69" si="125">C66</f>
        <v>Pedizzi, C; Noya, I; Sarli, J; Gonzalez-Garcia, S; Lema, JM; Moreira, MT; Carballa, M</v>
      </c>
      <c r="D67" s="136" t="str">
        <f t="shared" si="125"/>
        <v>Environmental assessment of alternative treatment schemes for energy and nutrient recovery from livestock manure</v>
      </c>
      <c r="E67" s="113" t="str">
        <f>E66</f>
        <v>?</v>
      </c>
      <c r="F67" s="113">
        <f t="shared" ref="F67:H69" si="126">F66</f>
        <v>2018</v>
      </c>
      <c r="G67" s="113" t="str">
        <f t="shared" si="126"/>
        <v xml:space="preserve">Alternative livestock manures management
 </v>
      </c>
      <c r="H67" s="113">
        <f t="shared" si="126"/>
        <v>4</v>
      </c>
      <c r="I67" s="4" t="s">
        <v>410</v>
      </c>
      <c r="J67" s="4" t="s">
        <v>1925</v>
      </c>
      <c r="K67" s="4" t="str">
        <f>K66</f>
        <v>52% cow manure, 43% pig manure and 5% segregates</v>
      </c>
      <c r="L67" s="4" t="s">
        <v>411</v>
      </c>
      <c r="M67" s="7" t="str">
        <f t="shared" ref="M67:N69" si="127">M66</f>
        <v>?</v>
      </c>
      <c r="N67" s="4" t="str">
        <f t="shared" si="127"/>
        <v>/</v>
      </c>
      <c r="O67" s="4" t="s">
        <v>35</v>
      </c>
      <c r="P67" s="113" t="str">
        <f t="shared" ref="P67:S69" si="128">P66</f>
        <v xml:space="preserve">N fertilizer
P fertilizer </v>
      </c>
      <c r="Q67" s="113" t="str">
        <f t="shared" si="128"/>
        <v>Ammonium nitrate
Phosphorus oxide</v>
      </c>
      <c r="R67" s="113" t="str">
        <f t="shared" si="128"/>
        <v xml:space="preserve">Ecoinvent </v>
      </c>
      <c r="S67" s="113" t="str">
        <f t="shared" si="128"/>
        <v>Nutrient</v>
      </c>
      <c r="T67" s="4" t="s">
        <v>412</v>
      </c>
      <c r="U67" s="4" t="s">
        <v>413</v>
      </c>
      <c r="V67" s="113" t="str">
        <f t="shared" ref="V67:X69" si="129">V66</f>
        <v>?</v>
      </c>
      <c r="W67" s="113" t="str">
        <f t="shared" si="129"/>
        <v>/</v>
      </c>
      <c r="X67" s="113" t="str">
        <f t="shared" si="129"/>
        <v>/</v>
      </c>
      <c r="Y67" s="112"/>
      <c r="Z67" s="113" t="str">
        <f>Z66</f>
        <v>No</v>
      </c>
      <c r="AA67" s="113" t="str">
        <f t="shared" ref="AA67:AD69" si="130">AA66</f>
        <v>/</v>
      </c>
      <c r="AB67" s="113" t="str">
        <f t="shared" si="130"/>
        <v>274 ton of manure mixture input per day</v>
      </c>
      <c r="AC67" s="113" t="str">
        <f t="shared" si="130"/>
        <v xml:space="preserve">Spain </v>
      </c>
      <c r="AD67" s="113" t="str">
        <f t="shared" si="130"/>
        <v>Yes</v>
      </c>
      <c r="AE67" s="113" t="str">
        <f>AE66</f>
        <v>Yes</v>
      </c>
    </row>
    <row r="68" spans="1:31" s="14" customFormat="1" ht="45" x14ac:dyDescent="0.25">
      <c r="A68" s="134">
        <f>A67</f>
        <v>21</v>
      </c>
      <c r="B68" s="107"/>
      <c r="C68" s="136" t="str">
        <f t="shared" si="125"/>
        <v>Pedizzi, C; Noya, I; Sarli, J; Gonzalez-Garcia, S; Lema, JM; Moreira, MT; Carballa, M</v>
      </c>
      <c r="D68" s="136" t="str">
        <f t="shared" si="125"/>
        <v>Environmental assessment of alternative treatment schemes for energy and nutrient recovery from livestock manure</v>
      </c>
      <c r="E68" s="113" t="str">
        <f>E67</f>
        <v>?</v>
      </c>
      <c r="F68" s="113">
        <f t="shared" si="126"/>
        <v>2018</v>
      </c>
      <c r="G68" s="113" t="str">
        <f t="shared" si="126"/>
        <v xml:space="preserve">Alternative livestock manures management
 </v>
      </c>
      <c r="H68" s="113">
        <f t="shared" si="126"/>
        <v>4</v>
      </c>
      <c r="I68" s="4" t="s">
        <v>414</v>
      </c>
      <c r="J68" s="4" t="s">
        <v>415</v>
      </c>
      <c r="K68" s="4" t="s">
        <v>416</v>
      </c>
      <c r="L68" s="4" t="s">
        <v>417</v>
      </c>
      <c r="M68" s="7" t="str">
        <f t="shared" si="127"/>
        <v>?</v>
      </c>
      <c r="N68" s="4" t="str">
        <f t="shared" si="127"/>
        <v>/</v>
      </c>
      <c r="O68" s="4" t="s">
        <v>35</v>
      </c>
      <c r="P68" s="113" t="str">
        <f t="shared" si="128"/>
        <v xml:space="preserve">N fertilizer
P fertilizer </v>
      </c>
      <c r="Q68" s="113" t="str">
        <f t="shared" si="128"/>
        <v>Ammonium nitrate
Phosphorus oxide</v>
      </c>
      <c r="R68" s="113" t="str">
        <f t="shared" si="128"/>
        <v xml:space="preserve">Ecoinvent </v>
      </c>
      <c r="S68" s="113" t="str">
        <f t="shared" si="128"/>
        <v>Nutrient</v>
      </c>
      <c r="T68" s="113" t="s">
        <v>418</v>
      </c>
      <c r="U68" s="113" t="s">
        <v>408</v>
      </c>
      <c r="V68" s="113" t="str">
        <f t="shared" si="129"/>
        <v>?</v>
      </c>
      <c r="W68" s="113" t="str">
        <f t="shared" si="129"/>
        <v>/</v>
      </c>
      <c r="X68" s="113" t="str">
        <f t="shared" si="129"/>
        <v>/</v>
      </c>
      <c r="Y68" s="112"/>
      <c r="Z68" s="113" t="str">
        <f>Z67</f>
        <v>No</v>
      </c>
      <c r="AA68" s="113" t="str">
        <f t="shared" si="130"/>
        <v>/</v>
      </c>
      <c r="AB68" s="113" t="str">
        <f t="shared" si="130"/>
        <v>274 ton of manure mixture input per day</v>
      </c>
      <c r="AC68" s="113" t="str">
        <f t="shared" si="130"/>
        <v xml:space="preserve">Spain </v>
      </c>
      <c r="AD68" s="113" t="str">
        <f t="shared" si="130"/>
        <v>Yes</v>
      </c>
      <c r="AE68" s="113" t="str">
        <f>AE67</f>
        <v>Yes</v>
      </c>
    </row>
    <row r="69" spans="1:31" s="14" customFormat="1" ht="60" x14ac:dyDescent="0.25">
      <c r="A69" s="134">
        <f>A68</f>
        <v>21</v>
      </c>
      <c r="B69" s="107"/>
      <c r="C69" s="137" t="str">
        <f t="shared" si="125"/>
        <v>Pedizzi, C; Noya, I; Sarli, J; Gonzalez-Garcia, S; Lema, JM; Moreira, MT; Carballa, M</v>
      </c>
      <c r="D69" s="137" t="str">
        <f t="shared" si="125"/>
        <v>Environmental assessment of alternative treatment schemes for energy and nutrient recovery from livestock manure</v>
      </c>
      <c r="E69" s="113" t="str">
        <f>E68</f>
        <v>?</v>
      </c>
      <c r="F69" s="113">
        <f t="shared" si="126"/>
        <v>2018</v>
      </c>
      <c r="G69" s="113" t="str">
        <f t="shared" si="126"/>
        <v xml:space="preserve">Alternative livestock manures management
 </v>
      </c>
      <c r="H69" s="113">
        <f t="shared" si="126"/>
        <v>4</v>
      </c>
      <c r="I69" s="4" t="s">
        <v>419</v>
      </c>
      <c r="J69" s="4" t="s">
        <v>1926</v>
      </c>
      <c r="K69" s="4" t="str">
        <f>K68</f>
        <v>The liquid phase from AD</v>
      </c>
      <c r="L69" s="4" t="str">
        <f>L68</f>
        <v>Effluent</v>
      </c>
      <c r="M69" s="7" t="str">
        <f t="shared" si="127"/>
        <v>?</v>
      </c>
      <c r="N69" s="4" t="str">
        <f t="shared" si="127"/>
        <v>/</v>
      </c>
      <c r="O69" s="4" t="s">
        <v>35</v>
      </c>
      <c r="P69" s="113" t="str">
        <f t="shared" si="128"/>
        <v xml:space="preserve">N fertilizer
P fertilizer </v>
      </c>
      <c r="Q69" s="113" t="str">
        <f t="shared" si="128"/>
        <v>Ammonium nitrate
Phosphorus oxide</v>
      </c>
      <c r="R69" s="113" t="str">
        <f t="shared" si="128"/>
        <v xml:space="preserve">Ecoinvent </v>
      </c>
      <c r="S69" s="113" t="str">
        <f t="shared" si="128"/>
        <v>Nutrient</v>
      </c>
      <c r="T69" s="113" t="str">
        <f>T68</f>
        <v>N: 41%
P: 95%</v>
      </c>
      <c r="U69" s="113" t="str">
        <f>U68</f>
        <v>N: De Vries et al., 2011, 2012
P: Dalgaard et al., 2006; De Vries et al., 2011; Rahman et al., 2014</v>
      </c>
      <c r="V69" s="113" t="str">
        <f t="shared" si="129"/>
        <v>?</v>
      </c>
      <c r="W69" s="113" t="str">
        <f t="shared" si="129"/>
        <v>/</v>
      </c>
      <c r="X69" s="113" t="str">
        <f t="shared" si="129"/>
        <v>/</v>
      </c>
      <c r="Y69" s="112"/>
      <c r="Z69" s="113" t="str">
        <f>Z68</f>
        <v>No</v>
      </c>
      <c r="AA69" s="113" t="str">
        <f t="shared" si="130"/>
        <v>/</v>
      </c>
      <c r="AB69" s="113" t="str">
        <f t="shared" si="130"/>
        <v>274 ton of manure mixture input per day</v>
      </c>
      <c r="AC69" s="113" t="str">
        <f t="shared" si="130"/>
        <v xml:space="preserve">Spain </v>
      </c>
      <c r="AD69" s="113" t="str">
        <f t="shared" si="130"/>
        <v>Yes</v>
      </c>
      <c r="AE69" s="113" t="str">
        <f>AE68</f>
        <v>Yes</v>
      </c>
    </row>
    <row r="70" spans="1:31" s="14" customFormat="1" ht="45" x14ac:dyDescent="0.25">
      <c r="A70" s="134">
        <v>22</v>
      </c>
      <c r="B70" s="107" t="s">
        <v>2048</v>
      </c>
      <c r="C70" s="139" t="s">
        <v>420</v>
      </c>
      <c r="D70" s="139" t="s">
        <v>421</v>
      </c>
      <c r="E70" s="113" t="s">
        <v>28</v>
      </c>
      <c r="F70" s="113">
        <v>2018</v>
      </c>
      <c r="G70" s="113" t="s">
        <v>422</v>
      </c>
      <c r="H70" s="113">
        <v>3</v>
      </c>
      <c r="I70" s="4" t="s">
        <v>423</v>
      </c>
      <c r="J70" s="4" t="s">
        <v>1927</v>
      </c>
      <c r="K70" s="4" t="s">
        <v>424</v>
      </c>
      <c r="L70" s="4" t="s">
        <v>417</v>
      </c>
      <c r="M70" s="4" t="s">
        <v>425</v>
      </c>
      <c r="N70" s="4" t="s">
        <v>426</v>
      </c>
      <c r="O70" s="4" t="s">
        <v>35</v>
      </c>
      <c r="P70" s="113" t="s">
        <v>36</v>
      </c>
      <c r="Q70" s="113" t="s">
        <v>427</v>
      </c>
      <c r="R70" s="113" t="s">
        <v>38</v>
      </c>
      <c r="S70" s="113" t="s">
        <v>104</v>
      </c>
      <c r="T70" s="113" t="s">
        <v>53</v>
      </c>
      <c r="U70" s="113" t="s">
        <v>2072</v>
      </c>
      <c r="V70" s="113" t="s">
        <v>2026</v>
      </c>
      <c r="W70" s="113" t="s">
        <v>40</v>
      </c>
      <c r="X70" s="113" t="s">
        <v>2035</v>
      </c>
      <c r="Y70" s="112" t="s">
        <v>41</v>
      </c>
      <c r="Z70" s="113" t="s">
        <v>42</v>
      </c>
      <c r="AA70" s="113" t="s">
        <v>4</v>
      </c>
      <c r="AB70" s="113" t="s">
        <v>428</v>
      </c>
      <c r="AC70" s="113" t="s">
        <v>429</v>
      </c>
      <c r="AD70" s="113" t="s">
        <v>41</v>
      </c>
      <c r="AE70" s="113" t="s">
        <v>41</v>
      </c>
    </row>
    <row r="71" spans="1:31" s="14" customFormat="1" ht="45" x14ac:dyDescent="0.25">
      <c r="A71" s="134">
        <f>A70</f>
        <v>22</v>
      </c>
      <c r="B71" s="107"/>
      <c r="C71" s="136" t="str">
        <f t="shared" ref="C71:H72" si="131">C70</f>
        <v>Corbala-Robles, L; Sastafiana, WND; Van Linden, V; Volcke, EIP; Schaubroeck, T</v>
      </c>
      <c r="D71" s="136" t="str">
        <f t="shared" si="131"/>
        <v>Life cycle assessment of biological pig manure treatment versus direct land application - a trade-off story</v>
      </c>
      <c r="E71" s="113" t="str">
        <f t="shared" si="131"/>
        <v>ALCA (inex.)</v>
      </c>
      <c r="F71" s="113">
        <f t="shared" si="131"/>
        <v>2018</v>
      </c>
      <c r="G71" s="113" t="str">
        <f t="shared" si="131"/>
        <v>Manure management</v>
      </c>
      <c r="H71" s="113">
        <f t="shared" si="131"/>
        <v>3</v>
      </c>
      <c r="I71" s="4" t="s">
        <v>72</v>
      </c>
      <c r="J71" s="4" t="s">
        <v>430</v>
      </c>
      <c r="K71" s="4" t="str">
        <f>K70</f>
        <v>Raw manure</v>
      </c>
      <c r="L71" s="4" t="s">
        <v>72</v>
      </c>
      <c r="M71" s="4" t="s">
        <v>431</v>
      </c>
      <c r="N71" s="4" t="str">
        <f>N70</f>
        <v xml:space="preserve">VLM, 2016
</v>
      </c>
      <c r="O71" s="4" t="s">
        <v>35</v>
      </c>
      <c r="P71" s="113" t="str">
        <f t="shared" ref="P71:T72" si="132">P70</f>
        <v xml:space="preserve">N fertilizer
P fertilizer </v>
      </c>
      <c r="Q71" s="113" t="str">
        <f t="shared" si="132"/>
        <v>N: 8% urea + 89% calcium ammonium + 3% ammonium sulphate 
P: Triple superphosphate</v>
      </c>
      <c r="R71" s="113" t="str">
        <f t="shared" si="132"/>
        <v>Ecoinvent</v>
      </c>
      <c r="S71" s="113" t="str">
        <f t="shared" si="132"/>
        <v>Nutrient</v>
      </c>
      <c r="T71" s="113" t="str">
        <f t="shared" si="132"/>
        <v>?</v>
      </c>
      <c r="U71" s="113" t="str">
        <f>U70</f>
        <v>see PNA</v>
      </c>
      <c r="V71" s="113" t="str">
        <f t="shared" ref="V71:X71" si="133">V70</f>
        <v>Single constraining factor</v>
      </c>
      <c r="W71" s="113" t="str">
        <f t="shared" ref="W71" si="134">W70</f>
        <v>PNA</v>
      </c>
      <c r="X71" s="113" t="str">
        <f t="shared" si="133"/>
        <v>Internal</v>
      </c>
      <c r="Y71" s="112"/>
      <c r="Z71" s="113" t="str">
        <f t="shared" ref="Z71:AD72" si="135">Z70</f>
        <v>No</v>
      </c>
      <c r="AA71" s="113" t="str">
        <f t="shared" si="135"/>
        <v>/</v>
      </c>
      <c r="AB71" s="113" t="str">
        <f t="shared" si="135"/>
        <v>1 cubic meter of raw manure</v>
      </c>
      <c r="AC71" s="113" t="str">
        <f t="shared" si="135"/>
        <v>Belgium</v>
      </c>
      <c r="AD71" s="113" t="str">
        <f t="shared" si="135"/>
        <v>Yes</v>
      </c>
      <c r="AE71" s="113" t="str">
        <f>AE70</f>
        <v>Yes</v>
      </c>
    </row>
    <row r="72" spans="1:31" s="14" customFormat="1" ht="30" x14ac:dyDescent="0.25">
      <c r="A72" s="134">
        <f>A71</f>
        <v>22</v>
      </c>
      <c r="B72" s="107"/>
      <c r="C72" s="136" t="str">
        <f t="shared" si="131"/>
        <v>Corbala-Robles, L; Sastafiana, WND; Van Linden, V; Volcke, EIP; Schaubroeck, T</v>
      </c>
      <c r="D72" s="136" t="str">
        <f t="shared" si="131"/>
        <v>Life cycle assessment of biological pig manure treatment versus direct land application - a trade-off story</v>
      </c>
      <c r="E72" s="113" t="str">
        <f t="shared" si="131"/>
        <v>ALCA (inex.)</v>
      </c>
      <c r="F72" s="113">
        <f t="shared" si="131"/>
        <v>2018</v>
      </c>
      <c r="G72" s="113" t="str">
        <f t="shared" si="131"/>
        <v>Manure management</v>
      </c>
      <c r="H72" s="113">
        <f t="shared" si="131"/>
        <v>3</v>
      </c>
      <c r="I72" s="4" t="s">
        <v>305</v>
      </c>
      <c r="J72" s="4" t="s">
        <v>432</v>
      </c>
      <c r="K72" s="4" t="str">
        <f>K71</f>
        <v>Raw manure</v>
      </c>
      <c r="L72" s="4" t="s">
        <v>433</v>
      </c>
      <c r="M72" s="4" t="s">
        <v>434</v>
      </c>
      <c r="N72" s="4" t="str">
        <f>N71</f>
        <v xml:space="preserve">VLM, 2016
</v>
      </c>
      <c r="O72" s="4" t="s">
        <v>35</v>
      </c>
      <c r="P72" s="113" t="str">
        <f t="shared" si="132"/>
        <v xml:space="preserve">N fertilizer
P fertilizer </v>
      </c>
      <c r="Q72" s="113" t="str">
        <f t="shared" si="132"/>
        <v>N: 8% urea + 89% calcium ammonium + 3% ammonium sulphate 
P: Triple superphosphate</v>
      </c>
      <c r="R72" s="113" t="str">
        <f t="shared" si="132"/>
        <v>Ecoinvent</v>
      </c>
      <c r="S72" s="113" t="str">
        <f t="shared" si="132"/>
        <v>Nutrient</v>
      </c>
      <c r="T72" s="113" t="str">
        <f t="shared" si="132"/>
        <v>?</v>
      </c>
      <c r="U72" s="113" t="str">
        <f>U71</f>
        <v>see PNA</v>
      </c>
      <c r="V72" s="113" t="str">
        <f t="shared" ref="V72:X72" si="136">V71</f>
        <v>Single constraining factor</v>
      </c>
      <c r="W72" s="113" t="str">
        <f t="shared" ref="W72" si="137">W71</f>
        <v>PNA</v>
      </c>
      <c r="X72" s="113" t="str">
        <f t="shared" si="136"/>
        <v>Internal</v>
      </c>
      <c r="Y72" s="112"/>
      <c r="Z72" s="113" t="str">
        <f t="shared" si="135"/>
        <v>No</v>
      </c>
      <c r="AA72" s="113" t="str">
        <f t="shared" si="135"/>
        <v>/</v>
      </c>
      <c r="AB72" s="113" t="str">
        <f t="shared" si="135"/>
        <v>1 cubic meter of raw manure</v>
      </c>
      <c r="AC72" s="113" t="str">
        <f t="shared" si="135"/>
        <v>Belgium</v>
      </c>
      <c r="AD72" s="113" t="str">
        <f t="shared" si="135"/>
        <v>Yes</v>
      </c>
      <c r="AE72" s="113" t="str">
        <f>AE71</f>
        <v>Yes</v>
      </c>
    </row>
    <row r="73" spans="1:31" s="14" customFormat="1" ht="30" x14ac:dyDescent="0.25">
      <c r="A73" s="134">
        <v>23</v>
      </c>
      <c r="B73" s="107" t="s">
        <v>2048</v>
      </c>
      <c r="C73" s="139" t="s">
        <v>435</v>
      </c>
      <c r="D73" s="135" t="s">
        <v>436</v>
      </c>
      <c r="E73" s="113" t="s">
        <v>76</v>
      </c>
      <c r="F73" s="113">
        <v>2018</v>
      </c>
      <c r="G73" s="113" t="s">
        <v>437</v>
      </c>
      <c r="H73" s="113">
        <v>18</v>
      </c>
      <c r="I73" s="4" t="s">
        <v>438</v>
      </c>
      <c r="J73" s="113" t="s">
        <v>439</v>
      </c>
      <c r="K73" s="4" t="s">
        <v>31</v>
      </c>
      <c r="L73" s="4" t="s">
        <v>440</v>
      </c>
      <c r="M73" s="7" t="s">
        <v>53</v>
      </c>
      <c r="N73" s="4" t="s">
        <v>4</v>
      </c>
      <c r="O73" s="4" t="s">
        <v>283</v>
      </c>
      <c r="P73" s="113" t="s">
        <v>441</v>
      </c>
      <c r="Q73" s="113" t="s">
        <v>1928</v>
      </c>
      <c r="R73" s="113" t="s">
        <v>1929</v>
      </c>
      <c r="S73" s="113" t="s">
        <v>104</v>
      </c>
      <c r="T73" s="114" t="s">
        <v>53</v>
      </c>
      <c r="U73" s="113" t="s">
        <v>442</v>
      </c>
      <c r="V73" s="114" t="s">
        <v>2026</v>
      </c>
      <c r="W73" s="114" t="s">
        <v>40</v>
      </c>
      <c r="X73" s="114" t="s">
        <v>2035</v>
      </c>
      <c r="Y73" s="112" t="s">
        <v>42</v>
      </c>
      <c r="Z73" s="113" t="s">
        <v>4</v>
      </c>
      <c r="AA73" s="113" t="s">
        <v>4</v>
      </c>
      <c r="AB73" s="113" t="s">
        <v>443</v>
      </c>
      <c r="AC73" s="113" t="s">
        <v>444</v>
      </c>
      <c r="AD73" s="113" t="s">
        <v>42</v>
      </c>
      <c r="AE73" s="113" t="s">
        <v>42</v>
      </c>
    </row>
    <row r="74" spans="1:31" s="14" customFormat="1" ht="15" x14ac:dyDescent="0.25">
      <c r="A74" s="134">
        <f t="shared" ref="A74:A90" si="138">A73</f>
        <v>23</v>
      </c>
      <c r="B74" s="107"/>
      <c r="C74" s="136" t="str">
        <f t="shared" ref="C74:H89" si="139">C73</f>
        <v>Amann, A; Zoboli, O; Krampe, J; Rechberger, H; Zessner, M; Egle, L</v>
      </c>
      <c r="D74" s="136" t="str">
        <f t="shared" si="139"/>
        <v>Environmental impacts of phosphorus recovery from municipal wastewater</v>
      </c>
      <c r="E74" s="113" t="str">
        <f t="shared" si="139"/>
        <v xml:space="preserve">ALCA (inex.)
</v>
      </c>
      <c r="F74" s="113">
        <f t="shared" si="139"/>
        <v>2018</v>
      </c>
      <c r="G74" s="113" t="str">
        <f t="shared" si="139"/>
        <v>P recovery technologies in WWTPs</v>
      </c>
      <c r="H74" s="113">
        <f t="shared" si="139"/>
        <v>18</v>
      </c>
      <c r="I74" s="4" t="s">
        <v>45</v>
      </c>
      <c r="J74" s="113"/>
      <c r="K74" s="4" t="str">
        <f t="shared" ref="K74:K90" si="140">K73</f>
        <v>Wastewater</v>
      </c>
      <c r="L74" s="4" t="s">
        <v>161</v>
      </c>
      <c r="M74" s="7" t="str">
        <f t="shared" ref="M74:N89" si="141">M73</f>
        <v>?</v>
      </c>
      <c r="N74" s="4" t="str">
        <f t="shared" si="141"/>
        <v>/</v>
      </c>
      <c r="O74" s="4" t="s">
        <v>283</v>
      </c>
      <c r="P74" s="113" t="str">
        <f t="shared" ref="P74:T89" si="142">P73</f>
        <v>P fertilizer</v>
      </c>
      <c r="Q74" s="113" t="str">
        <f t="shared" si="142"/>
        <v xml:space="preserve">Global market for phosphate fertilizer, as P2O5 </v>
      </c>
      <c r="R74" s="113" t="str">
        <f t="shared" si="142"/>
        <v xml:space="preserve">Ecoinvent 
</v>
      </c>
      <c r="S74" s="113" t="str">
        <f t="shared" si="142"/>
        <v>Nutrient</v>
      </c>
      <c r="T74" s="114" t="str">
        <f t="shared" si="142"/>
        <v>?</v>
      </c>
      <c r="U74" s="113" t="str">
        <f t="shared" ref="U74:U90" si="143">U73</f>
        <v>/ (assumption)</v>
      </c>
      <c r="V74" s="114" t="str">
        <f t="shared" ref="V74:X74" si="144">V73</f>
        <v>Single constraining factor</v>
      </c>
      <c r="W74" s="114" t="str">
        <f t="shared" ref="W74" si="145">W73</f>
        <v>PNA</v>
      </c>
      <c r="X74" s="114" t="str">
        <f t="shared" si="144"/>
        <v>Internal</v>
      </c>
      <c r="Y74" s="112"/>
      <c r="Z74" s="113" t="str">
        <f t="shared" ref="Z74:AE89" si="146">Z73</f>
        <v>/</v>
      </c>
      <c r="AA74" s="113" t="str">
        <f t="shared" si="146"/>
        <v>/</v>
      </c>
      <c r="AB74" s="113" t="str">
        <f t="shared" si="146"/>
        <v>Dual:
The treatment of 1 population
equivalent and year 
+
1 kg of recovered P</v>
      </c>
      <c r="AC74" s="113" t="str">
        <f t="shared" si="146"/>
        <v>Austria</v>
      </c>
      <c r="AD74" s="113" t="str">
        <f t="shared" si="146"/>
        <v>No</v>
      </c>
      <c r="AE74" s="113" t="str">
        <f t="shared" ref="AE74:AE78" si="147">AE73</f>
        <v>No</v>
      </c>
    </row>
    <row r="75" spans="1:31" s="14" customFormat="1" ht="15" x14ac:dyDescent="0.25">
      <c r="A75" s="134">
        <f t="shared" si="138"/>
        <v>23</v>
      </c>
      <c r="B75" s="107"/>
      <c r="C75" s="136" t="str">
        <f t="shared" si="139"/>
        <v>Amann, A; Zoboli, O; Krampe, J; Rechberger, H; Zessner, M; Egle, L</v>
      </c>
      <c r="D75" s="136" t="str">
        <f t="shared" si="139"/>
        <v>Environmental impacts of phosphorus recovery from municipal wastewater</v>
      </c>
      <c r="E75" s="113" t="str">
        <f t="shared" si="139"/>
        <v xml:space="preserve">ALCA (inex.)
</v>
      </c>
      <c r="F75" s="113">
        <f t="shared" si="139"/>
        <v>2018</v>
      </c>
      <c r="G75" s="113" t="str">
        <f t="shared" si="139"/>
        <v>P recovery technologies in WWTPs</v>
      </c>
      <c r="H75" s="113">
        <f t="shared" si="139"/>
        <v>18</v>
      </c>
      <c r="I75" s="4" t="s">
        <v>445</v>
      </c>
      <c r="J75" s="113"/>
      <c r="K75" s="4" t="str">
        <f t="shared" si="140"/>
        <v>Wastewater</v>
      </c>
      <c r="L75" s="4" t="str">
        <f>L74</f>
        <v>Struvite</v>
      </c>
      <c r="M75" s="7" t="str">
        <f t="shared" si="141"/>
        <v>?</v>
      </c>
      <c r="N75" s="4" t="str">
        <f t="shared" si="141"/>
        <v>/</v>
      </c>
      <c r="O75" s="4" t="s">
        <v>283</v>
      </c>
      <c r="P75" s="113" t="str">
        <f t="shared" si="142"/>
        <v>P fertilizer</v>
      </c>
      <c r="Q75" s="113" t="str">
        <f t="shared" si="142"/>
        <v xml:space="preserve">Global market for phosphate fertilizer, as P2O5 </v>
      </c>
      <c r="R75" s="113" t="str">
        <f t="shared" si="142"/>
        <v xml:space="preserve">Ecoinvent 
</v>
      </c>
      <c r="S75" s="113" t="str">
        <f t="shared" si="142"/>
        <v>Nutrient</v>
      </c>
      <c r="T75" s="114" t="str">
        <f t="shared" si="142"/>
        <v>?</v>
      </c>
      <c r="U75" s="113" t="str">
        <f t="shared" si="143"/>
        <v>/ (assumption)</v>
      </c>
      <c r="V75" s="114" t="str">
        <f t="shared" ref="V75:X75" si="148">V74</f>
        <v>Single constraining factor</v>
      </c>
      <c r="W75" s="114" t="str">
        <f t="shared" ref="W75" si="149">W74</f>
        <v>PNA</v>
      </c>
      <c r="X75" s="114" t="str">
        <f t="shared" si="148"/>
        <v>Internal</v>
      </c>
      <c r="Y75" s="112"/>
      <c r="Z75" s="113" t="str">
        <f t="shared" si="146"/>
        <v>/</v>
      </c>
      <c r="AA75" s="113" t="str">
        <f t="shared" si="146"/>
        <v>/</v>
      </c>
      <c r="AB75" s="113" t="str">
        <f t="shared" si="146"/>
        <v>Dual:
The treatment of 1 population
equivalent and year 
+
1 kg of recovered P</v>
      </c>
      <c r="AC75" s="113" t="str">
        <f t="shared" si="146"/>
        <v>Austria</v>
      </c>
      <c r="AD75" s="113" t="str">
        <f t="shared" si="146"/>
        <v>No</v>
      </c>
      <c r="AE75" s="113" t="str">
        <f t="shared" si="147"/>
        <v>No</v>
      </c>
    </row>
    <row r="76" spans="1:31" s="14" customFormat="1" ht="15" x14ac:dyDescent="0.25">
      <c r="A76" s="134">
        <f t="shared" si="138"/>
        <v>23</v>
      </c>
      <c r="B76" s="107"/>
      <c r="C76" s="136" t="str">
        <f t="shared" si="139"/>
        <v>Amann, A; Zoboli, O; Krampe, J; Rechberger, H; Zessner, M; Egle, L</v>
      </c>
      <c r="D76" s="136" t="str">
        <f t="shared" si="139"/>
        <v>Environmental impacts of phosphorus recovery from municipal wastewater</v>
      </c>
      <c r="E76" s="113" t="str">
        <f t="shared" si="139"/>
        <v xml:space="preserve">ALCA (inex.)
</v>
      </c>
      <c r="F76" s="113">
        <f t="shared" si="139"/>
        <v>2018</v>
      </c>
      <c r="G76" s="113" t="str">
        <f t="shared" si="139"/>
        <v>P recovery technologies in WWTPs</v>
      </c>
      <c r="H76" s="113">
        <f t="shared" si="139"/>
        <v>18</v>
      </c>
      <c r="I76" s="4" t="s">
        <v>446</v>
      </c>
      <c r="J76" s="113"/>
      <c r="K76" s="4" t="str">
        <f t="shared" si="140"/>
        <v>Wastewater</v>
      </c>
      <c r="L76" s="4" t="s">
        <v>440</v>
      </c>
      <c r="M76" s="7" t="str">
        <f t="shared" si="141"/>
        <v>?</v>
      </c>
      <c r="N76" s="4" t="str">
        <f t="shared" si="141"/>
        <v>/</v>
      </c>
      <c r="O76" s="4" t="s">
        <v>283</v>
      </c>
      <c r="P76" s="113" t="str">
        <f t="shared" si="142"/>
        <v>P fertilizer</v>
      </c>
      <c r="Q76" s="113" t="str">
        <f t="shared" si="142"/>
        <v xml:space="preserve">Global market for phosphate fertilizer, as P2O5 </v>
      </c>
      <c r="R76" s="113" t="str">
        <f t="shared" si="142"/>
        <v xml:space="preserve">Ecoinvent 
</v>
      </c>
      <c r="S76" s="113" t="str">
        <f t="shared" si="142"/>
        <v>Nutrient</v>
      </c>
      <c r="T76" s="114" t="str">
        <f t="shared" si="142"/>
        <v>?</v>
      </c>
      <c r="U76" s="113" t="str">
        <f t="shared" si="143"/>
        <v>/ (assumption)</v>
      </c>
      <c r="V76" s="114" t="str">
        <f t="shared" ref="V76:X76" si="150">V75</f>
        <v>Single constraining factor</v>
      </c>
      <c r="W76" s="114" t="str">
        <f t="shared" ref="W76" si="151">W75</f>
        <v>PNA</v>
      </c>
      <c r="X76" s="114" t="str">
        <f t="shared" si="150"/>
        <v>Internal</v>
      </c>
      <c r="Y76" s="112"/>
      <c r="Z76" s="113" t="str">
        <f t="shared" si="146"/>
        <v>/</v>
      </c>
      <c r="AA76" s="113" t="str">
        <f t="shared" si="146"/>
        <v>/</v>
      </c>
      <c r="AB76" s="113" t="str">
        <f t="shared" si="146"/>
        <v>Dual:
The treatment of 1 population
equivalent and year 
+
1 kg of recovered P</v>
      </c>
      <c r="AC76" s="113" t="str">
        <f t="shared" si="146"/>
        <v>Austria</v>
      </c>
      <c r="AD76" s="113" t="str">
        <f t="shared" si="146"/>
        <v>No</v>
      </c>
      <c r="AE76" s="113" t="str">
        <f t="shared" si="147"/>
        <v>No</v>
      </c>
    </row>
    <row r="77" spans="1:31" s="14" customFormat="1" ht="15" x14ac:dyDescent="0.25">
      <c r="A77" s="134">
        <f t="shared" si="138"/>
        <v>23</v>
      </c>
      <c r="B77" s="107"/>
      <c r="C77" s="136" t="str">
        <f t="shared" si="139"/>
        <v>Amann, A; Zoboli, O; Krampe, J; Rechberger, H; Zessner, M; Egle, L</v>
      </c>
      <c r="D77" s="136" t="str">
        <f t="shared" si="139"/>
        <v>Environmental impacts of phosphorus recovery from municipal wastewater</v>
      </c>
      <c r="E77" s="113" t="str">
        <f t="shared" si="139"/>
        <v xml:space="preserve">ALCA (inex.)
</v>
      </c>
      <c r="F77" s="113">
        <f t="shared" si="139"/>
        <v>2018</v>
      </c>
      <c r="G77" s="113" t="str">
        <f t="shared" si="139"/>
        <v>P recovery technologies in WWTPs</v>
      </c>
      <c r="H77" s="113">
        <f t="shared" si="139"/>
        <v>18</v>
      </c>
      <c r="I77" s="4" t="s">
        <v>268</v>
      </c>
      <c r="J77" s="113"/>
      <c r="K77" s="4" t="str">
        <f t="shared" si="140"/>
        <v>Wastewater</v>
      </c>
      <c r="L77" s="4" t="s">
        <v>161</v>
      </c>
      <c r="M77" s="7" t="str">
        <f t="shared" si="141"/>
        <v>?</v>
      </c>
      <c r="N77" s="4" t="str">
        <f t="shared" si="141"/>
        <v>/</v>
      </c>
      <c r="O77" s="4" t="s">
        <v>283</v>
      </c>
      <c r="P77" s="113" t="str">
        <f t="shared" si="142"/>
        <v>P fertilizer</v>
      </c>
      <c r="Q77" s="113" t="str">
        <f t="shared" si="142"/>
        <v xml:space="preserve">Global market for phosphate fertilizer, as P2O5 </v>
      </c>
      <c r="R77" s="113" t="str">
        <f t="shared" si="142"/>
        <v xml:space="preserve">Ecoinvent 
</v>
      </c>
      <c r="S77" s="113" t="str">
        <f t="shared" si="142"/>
        <v>Nutrient</v>
      </c>
      <c r="T77" s="114" t="str">
        <f t="shared" si="142"/>
        <v>?</v>
      </c>
      <c r="U77" s="113" t="str">
        <f t="shared" si="143"/>
        <v>/ (assumption)</v>
      </c>
      <c r="V77" s="114" t="str">
        <f t="shared" ref="V77:X77" si="152">V76</f>
        <v>Single constraining factor</v>
      </c>
      <c r="W77" s="114" t="str">
        <f t="shared" ref="W77" si="153">W76</f>
        <v>PNA</v>
      </c>
      <c r="X77" s="114" t="str">
        <f t="shared" si="152"/>
        <v>Internal</v>
      </c>
      <c r="Y77" s="112"/>
      <c r="Z77" s="113" t="str">
        <f t="shared" si="146"/>
        <v>/</v>
      </c>
      <c r="AA77" s="113" t="str">
        <f t="shared" si="146"/>
        <v>/</v>
      </c>
      <c r="AB77" s="113" t="str">
        <f t="shared" si="146"/>
        <v>Dual:
The treatment of 1 population
equivalent and year 
+
1 kg of recovered P</v>
      </c>
      <c r="AC77" s="113" t="str">
        <f t="shared" si="146"/>
        <v>Austria</v>
      </c>
      <c r="AD77" s="113" t="str">
        <f t="shared" si="146"/>
        <v>No</v>
      </c>
      <c r="AE77" s="113" t="str">
        <f t="shared" si="147"/>
        <v>No</v>
      </c>
    </row>
    <row r="78" spans="1:31" s="14" customFormat="1" ht="15" x14ac:dyDescent="0.25">
      <c r="A78" s="134">
        <f t="shared" si="138"/>
        <v>23</v>
      </c>
      <c r="B78" s="107"/>
      <c r="C78" s="136" t="str">
        <f t="shared" si="139"/>
        <v>Amann, A; Zoboli, O; Krampe, J; Rechberger, H; Zessner, M; Egle, L</v>
      </c>
      <c r="D78" s="136" t="str">
        <f t="shared" si="139"/>
        <v>Environmental impacts of phosphorus recovery from municipal wastewater</v>
      </c>
      <c r="E78" s="113" t="str">
        <f t="shared" si="139"/>
        <v xml:space="preserve">ALCA (inex.)
</v>
      </c>
      <c r="F78" s="113">
        <f t="shared" si="139"/>
        <v>2018</v>
      </c>
      <c r="G78" s="113" t="str">
        <f t="shared" si="139"/>
        <v>P recovery technologies in WWTPs</v>
      </c>
      <c r="H78" s="113">
        <f t="shared" si="139"/>
        <v>18</v>
      </c>
      <c r="I78" s="4" t="s">
        <v>447</v>
      </c>
      <c r="J78" s="113"/>
      <c r="K78" s="4" t="str">
        <f t="shared" si="140"/>
        <v>Wastewater</v>
      </c>
      <c r="L78" s="4" t="s">
        <v>440</v>
      </c>
      <c r="M78" s="7" t="str">
        <f t="shared" si="141"/>
        <v>?</v>
      </c>
      <c r="N78" s="4" t="str">
        <f t="shared" si="141"/>
        <v>/</v>
      </c>
      <c r="O78" s="4" t="s">
        <v>283</v>
      </c>
      <c r="P78" s="113" t="str">
        <f t="shared" si="142"/>
        <v>P fertilizer</v>
      </c>
      <c r="Q78" s="113" t="str">
        <f t="shared" si="142"/>
        <v xml:space="preserve">Global market for phosphate fertilizer, as P2O5 </v>
      </c>
      <c r="R78" s="113" t="str">
        <f t="shared" si="142"/>
        <v xml:space="preserve">Ecoinvent 
</v>
      </c>
      <c r="S78" s="113" t="str">
        <f t="shared" si="142"/>
        <v>Nutrient</v>
      </c>
      <c r="T78" s="114" t="str">
        <f t="shared" si="142"/>
        <v>?</v>
      </c>
      <c r="U78" s="113" t="str">
        <f t="shared" si="143"/>
        <v>/ (assumption)</v>
      </c>
      <c r="V78" s="114" t="str">
        <f t="shared" ref="V78:X78" si="154">V77</f>
        <v>Single constraining factor</v>
      </c>
      <c r="W78" s="114" t="str">
        <f t="shared" ref="W78" si="155">W77</f>
        <v>PNA</v>
      </c>
      <c r="X78" s="114" t="str">
        <f t="shared" si="154"/>
        <v>Internal</v>
      </c>
      <c r="Y78" s="112"/>
      <c r="Z78" s="113" t="str">
        <f t="shared" si="146"/>
        <v>/</v>
      </c>
      <c r="AA78" s="113" t="str">
        <f t="shared" si="146"/>
        <v>/</v>
      </c>
      <c r="AB78" s="113" t="str">
        <f t="shared" si="146"/>
        <v>Dual:
The treatment of 1 population
equivalent and year 
+
1 kg of recovered P</v>
      </c>
      <c r="AC78" s="113" t="str">
        <f t="shared" si="146"/>
        <v>Austria</v>
      </c>
      <c r="AD78" s="113" t="str">
        <f t="shared" si="146"/>
        <v>No</v>
      </c>
      <c r="AE78" s="113" t="str">
        <f t="shared" si="147"/>
        <v>No</v>
      </c>
    </row>
    <row r="79" spans="1:31" s="14" customFormat="1" ht="15" x14ac:dyDescent="0.25">
      <c r="A79" s="134">
        <f t="shared" si="138"/>
        <v>23</v>
      </c>
      <c r="B79" s="107"/>
      <c r="C79" s="136" t="str">
        <f t="shared" si="139"/>
        <v>Amann, A; Zoboli, O; Krampe, J; Rechberger, H; Zessner, M; Egle, L</v>
      </c>
      <c r="D79" s="136" t="str">
        <f t="shared" si="139"/>
        <v>Environmental impacts of phosphorus recovery from municipal wastewater</v>
      </c>
      <c r="E79" s="113" t="str">
        <f t="shared" si="139"/>
        <v xml:space="preserve">ALCA (inex.)
</v>
      </c>
      <c r="F79" s="113">
        <f t="shared" si="139"/>
        <v>2018</v>
      </c>
      <c r="G79" s="113" t="str">
        <f t="shared" si="139"/>
        <v>P recovery technologies in WWTPs</v>
      </c>
      <c r="H79" s="113">
        <f t="shared" si="139"/>
        <v>18</v>
      </c>
      <c r="I79" s="4" t="s">
        <v>448</v>
      </c>
      <c r="J79" s="113" t="s">
        <v>449</v>
      </c>
      <c r="K79" s="4" t="s">
        <v>126</v>
      </c>
      <c r="L79" s="4" t="s">
        <v>161</v>
      </c>
      <c r="M79" s="7" t="str">
        <f t="shared" si="141"/>
        <v>?</v>
      </c>
      <c r="N79" s="4" t="str">
        <f t="shared" si="141"/>
        <v>/</v>
      </c>
      <c r="O79" s="4" t="s">
        <v>283</v>
      </c>
      <c r="P79" s="113" t="str">
        <f t="shared" si="142"/>
        <v>P fertilizer</v>
      </c>
      <c r="Q79" s="113" t="str">
        <f t="shared" si="142"/>
        <v xml:space="preserve">Global market for phosphate fertilizer, as P2O5 </v>
      </c>
      <c r="R79" s="113" t="str">
        <f t="shared" si="142"/>
        <v xml:space="preserve">Ecoinvent 
</v>
      </c>
      <c r="S79" s="113" t="str">
        <f t="shared" si="142"/>
        <v>Nutrient</v>
      </c>
      <c r="T79" s="114" t="str">
        <f t="shared" si="142"/>
        <v>?</v>
      </c>
      <c r="U79" s="113" t="str">
        <f t="shared" si="143"/>
        <v>/ (assumption)</v>
      </c>
      <c r="V79" s="114" t="str">
        <f t="shared" ref="V79:X79" si="156">V78</f>
        <v>Single constraining factor</v>
      </c>
      <c r="W79" s="114" t="str">
        <f t="shared" ref="W79" si="157">W78</f>
        <v>PNA</v>
      </c>
      <c r="X79" s="114" t="str">
        <f t="shared" si="156"/>
        <v>Internal</v>
      </c>
      <c r="Y79" s="112"/>
      <c r="Z79" s="113" t="str">
        <f t="shared" si="146"/>
        <v>/</v>
      </c>
      <c r="AA79" s="113" t="str">
        <f t="shared" si="146"/>
        <v>/</v>
      </c>
      <c r="AB79" s="113" t="str">
        <f t="shared" si="146"/>
        <v>Dual:
The treatment of 1 population
equivalent and year 
+
1 kg of recovered P</v>
      </c>
      <c r="AC79" s="113" t="str">
        <f t="shared" si="146"/>
        <v>Austria</v>
      </c>
      <c r="AD79" s="113" t="str">
        <f t="shared" si="146"/>
        <v>No</v>
      </c>
      <c r="AE79" s="113" t="str">
        <f t="shared" si="146"/>
        <v>No</v>
      </c>
    </row>
    <row r="80" spans="1:31" s="14" customFormat="1" ht="15" x14ac:dyDescent="0.25">
      <c r="A80" s="134">
        <f t="shared" si="138"/>
        <v>23</v>
      </c>
      <c r="B80" s="107"/>
      <c r="C80" s="136" t="str">
        <f t="shared" si="139"/>
        <v>Amann, A; Zoboli, O; Krampe, J; Rechberger, H; Zessner, M; Egle, L</v>
      </c>
      <c r="D80" s="136" t="str">
        <f t="shared" si="139"/>
        <v>Environmental impacts of phosphorus recovery from municipal wastewater</v>
      </c>
      <c r="E80" s="113" t="str">
        <f t="shared" si="139"/>
        <v xml:space="preserve">ALCA (inex.)
</v>
      </c>
      <c r="F80" s="113">
        <f t="shared" si="139"/>
        <v>2018</v>
      </c>
      <c r="G80" s="113" t="str">
        <f t="shared" si="139"/>
        <v>P recovery technologies in WWTPs</v>
      </c>
      <c r="H80" s="113">
        <f t="shared" si="139"/>
        <v>18</v>
      </c>
      <c r="I80" s="4" t="s">
        <v>450</v>
      </c>
      <c r="J80" s="113"/>
      <c r="K80" s="4" t="str">
        <f t="shared" si="140"/>
        <v>Sludge</v>
      </c>
      <c r="L80" s="4" t="str">
        <f>L79</f>
        <v>Struvite</v>
      </c>
      <c r="M80" s="7" t="str">
        <f t="shared" si="141"/>
        <v>?</v>
      </c>
      <c r="N80" s="4" t="str">
        <f t="shared" si="141"/>
        <v>/</v>
      </c>
      <c r="O80" s="4" t="s">
        <v>283</v>
      </c>
      <c r="P80" s="113" t="str">
        <f t="shared" si="142"/>
        <v>P fertilizer</v>
      </c>
      <c r="Q80" s="113" t="str">
        <f t="shared" si="142"/>
        <v xml:space="preserve">Global market for phosphate fertilizer, as P2O5 </v>
      </c>
      <c r="R80" s="113" t="str">
        <f t="shared" si="142"/>
        <v xml:space="preserve">Ecoinvent 
</v>
      </c>
      <c r="S80" s="113" t="str">
        <f t="shared" si="142"/>
        <v>Nutrient</v>
      </c>
      <c r="T80" s="114" t="str">
        <f t="shared" si="142"/>
        <v>?</v>
      </c>
      <c r="U80" s="113" t="str">
        <f t="shared" si="143"/>
        <v>/ (assumption)</v>
      </c>
      <c r="V80" s="114" t="str">
        <f t="shared" ref="V80:X80" si="158">V79</f>
        <v>Single constraining factor</v>
      </c>
      <c r="W80" s="114" t="str">
        <f t="shared" ref="W80" si="159">W79</f>
        <v>PNA</v>
      </c>
      <c r="X80" s="114" t="str">
        <f t="shared" si="158"/>
        <v>Internal</v>
      </c>
      <c r="Y80" s="112"/>
      <c r="Z80" s="113" t="str">
        <f t="shared" si="146"/>
        <v>/</v>
      </c>
      <c r="AA80" s="113" t="str">
        <f t="shared" si="146"/>
        <v>/</v>
      </c>
      <c r="AB80" s="113" t="str">
        <f t="shared" si="146"/>
        <v>Dual:
The treatment of 1 population
equivalent and year 
+
1 kg of recovered P</v>
      </c>
      <c r="AC80" s="113" t="str">
        <f t="shared" si="146"/>
        <v>Austria</v>
      </c>
      <c r="AD80" s="113" t="str">
        <f t="shared" si="146"/>
        <v>No</v>
      </c>
      <c r="AE80" s="113" t="str">
        <f t="shared" si="146"/>
        <v>No</v>
      </c>
    </row>
    <row r="81" spans="1:31" s="14" customFormat="1" ht="15" x14ac:dyDescent="0.25">
      <c r="A81" s="134">
        <f t="shared" si="138"/>
        <v>23</v>
      </c>
      <c r="B81" s="107"/>
      <c r="C81" s="136" t="str">
        <f t="shared" si="139"/>
        <v>Amann, A; Zoboli, O; Krampe, J; Rechberger, H; Zessner, M; Egle, L</v>
      </c>
      <c r="D81" s="136" t="str">
        <f t="shared" si="139"/>
        <v>Environmental impacts of phosphorus recovery from municipal wastewater</v>
      </c>
      <c r="E81" s="113" t="str">
        <f t="shared" si="139"/>
        <v xml:space="preserve">ALCA (inex.)
</v>
      </c>
      <c r="F81" s="113">
        <f t="shared" si="139"/>
        <v>2018</v>
      </c>
      <c r="G81" s="113" t="str">
        <f t="shared" si="139"/>
        <v>P recovery technologies in WWTPs</v>
      </c>
      <c r="H81" s="113">
        <f t="shared" si="139"/>
        <v>18</v>
      </c>
      <c r="I81" s="4" t="s">
        <v>451</v>
      </c>
      <c r="J81" s="113"/>
      <c r="K81" s="4" t="str">
        <f t="shared" si="140"/>
        <v>Sludge</v>
      </c>
      <c r="L81" s="4" t="s">
        <v>452</v>
      </c>
      <c r="M81" s="7" t="str">
        <f t="shared" si="141"/>
        <v>?</v>
      </c>
      <c r="N81" s="4" t="str">
        <f t="shared" si="141"/>
        <v>/</v>
      </c>
      <c r="O81" s="4" t="s">
        <v>283</v>
      </c>
      <c r="P81" s="113" t="str">
        <f t="shared" si="142"/>
        <v>P fertilizer</v>
      </c>
      <c r="Q81" s="113" t="str">
        <f t="shared" si="142"/>
        <v xml:space="preserve">Global market for phosphate fertilizer, as P2O5 </v>
      </c>
      <c r="R81" s="113" t="str">
        <f t="shared" si="142"/>
        <v xml:space="preserve">Ecoinvent 
</v>
      </c>
      <c r="S81" s="113" t="str">
        <f t="shared" si="142"/>
        <v>Nutrient</v>
      </c>
      <c r="T81" s="114" t="str">
        <f t="shared" si="142"/>
        <v>?</v>
      </c>
      <c r="U81" s="113" t="str">
        <f t="shared" si="143"/>
        <v>/ (assumption)</v>
      </c>
      <c r="V81" s="114" t="str">
        <f t="shared" ref="V81:X81" si="160">V80</f>
        <v>Single constraining factor</v>
      </c>
      <c r="W81" s="114" t="str">
        <f t="shared" ref="W81" si="161">W80</f>
        <v>PNA</v>
      </c>
      <c r="X81" s="114" t="str">
        <f t="shared" si="160"/>
        <v>Internal</v>
      </c>
      <c r="Y81" s="112"/>
      <c r="Z81" s="113" t="str">
        <f t="shared" si="146"/>
        <v>/</v>
      </c>
      <c r="AA81" s="113" t="str">
        <f t="shared" si="146"/>
        <v>/</v>
      </c>
      <c r="AB81" s="113" t="str">
        <f t="shared" si="146"/>
        <v>Dual:
The treatment of 1 population
equivalent and year 
+
1 kg of recovered P</v>
      </c>
      <c r="AC81" s="113" t="str">
        <f t="shared" si="146"/>
        <v>Austria</v>
      </c>
      <c r="AD81" s="113" t="str">
        <f t="shared" si="146"/>
        <v>No</v>
      </c>
      <c r="AE81" s="113" t="str">
        <f t="shared" si="146"/>
        <v>No</v>
      </c>
    </row>
    <row r="82" spans="1:31" s="14" customFormat="1" ht="15" x14ac:dyDescent="0.25">
      <c r="A82" s="134">
        <f t="shared" si="138"/>
        <v>23</v>
      </c>
      <c r="B82" s="107"/>
      <c r="C82" s="136" t="str">
        <f t="shared" si="139"/>
        <v>Amann, A; Zoboli, O; Krampe, J; Rechberger, H; Zessner, M; Egle, L</v>
      </c>
      <c r="D82" s="136" t="str">
        <f t="shared" si="139"/>
        <v>Environmental impacts of phosphorus recovery from municipal wastewater</v>
      </c>
      <c r="E82" s="113" t="str">
        <f t="shared" si="139"/>
        <v xml:space="preserve">ALCA (inex.)
</v>
      </c>
      <c r="F82" s="113">
        <f t="shared" si="139"/>
        <v>2018</v>
      </c>
      <c r="G82" s="113" t="str">
        <f t="shared" si="139"/>
        <v>P recovery technologies in WWTPs</v>
      </c>
      <c r="H82" s="113">
        <f t="shared" si="139"/>
        <v>18</v>
      </c>
      <c r="I82" s="4" t="s">
        <v>453</v>
      </c>
      <c r="J82" s="113"/>
      <c r="K82" s="4" t="str">
        <f t="shared" si="140"/>
        <v>Sludge</v>
      </c>
      <c r="L82" s="4" t="s">
        <v>440</v>
      </c>
      <c r="M82" s="7" t="str">
        <f t="shared" si="141"/>
        <v>?</v>
      </c>
      <c r="N82" s="4" t="str">
        <f t="shared" si="141"/>
        <v>/</v>
      </c>
      <c r="O82" s="4" t="s">
        <v>283</v>
      </c>
      <c r="P82" s="113" t="str">
        <f t="shared" si="142"/>
        <v>P fertilizer</v>
      </c>
      <c r="Q82" s="113" t="str">
        <f t="shared" si="142"/>
        <v xml:space="preserve">Global market for phosphate fertilizer, as P2O5 </v>
      </c>
      <c r="R82" s="113" t="str">
        <f t="shared" si="142"/>
        <v xml:space="preserve">Ecoinvent 
</v>
      </c>
      <c r="S82" s="113" t="str">
        <f t="shared" si="142"/>
        <v>Nutrient</v>
      </c>
      <c r="T82" s="114" t="str">
        <f t="shared" si="142"/>
        <v>?</v>
      </c>
      <c r="U82" s="113" t="str">
        <f t="shared" si="143"/>
        <v>/ (assumption)</v>
      </c>
      <c r="V82" s="114" t="str">
        <f t="shared" ref="V82:X82" si="162">V81</f>
        <v>Single constraining factor</v>
      </c>
      <c r="W82" s="114" t="str">
        <f t="shared" ref="W82" si="163">W81</f>
        <v>PNA</v>
      </c>
      <c r="X82" s="114" t="str">
        <f t="shared" si="162"/>
        <v>Internal</v>
      </c>
      <c r="Y82" s="112"/>
      <c r="Z82" s="113" t="str">
        <f t="shared" si="146"/>
        <v>/</v>
      </c>
      <c r="AA82" s="113" t="str">
        <f t="shared" si="146"/>
        <v>/</v>
      </c>
      <c r="AB82" s="113" t="str">
        <f t="shared" si="146"/>
        <v>Dual:
The treatment of 1 population
equivalent and year 
+
1 kg of recovered P</v>
      </c>
      <c r="AC82" s="113" t="str">
        <f t="shared" si="146"/>
        <v>Austria</v>
      </c>
      <c r="AD82" s="113" t="str">
        <f t="shared" si="146"/>
        <v>No</v>
      </c>
      <c r="AE82" s="113" t="str">
        <f t="shared" si="146"/>
        <v>No</v>
      </c>
    </row>
    <row r="83" spans="1:31" s="14" customFormat="1" ht="15" x14ac:dyDescent="0.25">
      <c r="A83" s="134">
        <f t="shared" si="138"/>
        <v>23</v>
      </c>
      <c r="B83" s="107"/>
      <c r="C83" s="136" t="str">
        <f t="shared" si="139"/>
        <v>Amann, A; Zoboli, O; Krampe, J; Rechberger, H; Zessner, M; Egle, L</v>
      </c>
      <c r="D83" s="136" t="str">
        <f t="shared" si="139"/>
        <v>Environmental impacts of phosphorus recovery from municipal wastewater</v>
      </c>
      <c r="E83" s="113" t="str">
        <f t="shared" si="139"/>
        <v xml:space="preserve">ALCA (inex.)
</v>
      </c>
      <c r="F83" s="113">
        <f t="shared" si="139"/>
        <v>2018</v>
      </c>
      <c r="G83" s="113" t="str">
        <f t="shared" si="139"/>
        <v>P recovery technologies in WWTPs</v>
      </c>
      <c r="H83" s="113">
        <f t="shared" si="139"/>
        <v>18</v>
      </c>
      <c r="I83" s="4" t="s">
        <v>454</v>
      </c>
      <c r="J83" s="113"/>
      <c r="K83" s="4" t="str">
        <f t="shared" si="140"/>
        <v>Sludge</v>
      </c>
      <c r="L83" s="4" t="s">
        <v>161</v>
      </c>
      <c r="M83" s="7" t="str">
        <f t="shared" si="141"/>
        <v>?</v>
      </c>
      <c r="N83" s="4" t="str">
        <f t="shared" si="141"/>
        <v>/</v>
      </c>
      <c r="O83" s="4" t="s">
        <v>283</v>
      </c>
      <c r="P83" s="113" t="str">
        <f t="shared" si="142"/>
        <v>P fertilizer</v>
      </c>
      <c r="Q83" s="113" t="str">
        <f t="shared" si="142"/>
        <v xml:space="preserve">Global market for phosphate fertilizer, as P2O5 </v>
      </c>
      <c r="R83" s="113" t="str">
        <f t="shared" si="142"/>
        <v xml:space="preserve">Ecoinvent 
</v>
      </c>
      <c r="S83" s="113" t="str">
        <f t="shared" si="142"/>
        <v>Nutrient</v>
      </c>
      <c r="T83" s="114" t="str">
        <f t="shared" si="142"/>
        <v>?</v>
      </c>
      <c r="U83" s="113" t="str">
        <f t="shared" si="143"/>
        <v>/ (assumption)</v>
      </c>
      <c r="V83" s="114" t="str">
        <f t="shared" ref="V83:X83" si="164">V82</f>
        <v>Single constraining factor</v>
      </c>
      <c r="W83" s="114" t="str">
        <f t="shared" ref="W83" si="165">W82</f>
        <v>PNA</v>
      </c>
      <c r="X83" s="114" t="str">
        <f t="shared" si="164"/>
        <v>Internal</v>
      </c>
      <c r="Y83" s="112"/>
      <c r="Z83" s="113" t="str">
        <f t="shared" si="146"/>
        <v>/</v>
      </c>
      <c r="AA83" s="113" t="str">
        <f t="shared" si="146"/>
        <v>/</v>
      </c>
      <c r="AB83" s="113" t="str">
        <f t="shared" si="146"/>
        <v>Dual:
The treatment of 1 population
equivalent and year 
+
1 kg of recovered P</v>
      </c>
      <c r="AC83" s="113" t="str">
        <f t="shared" si="146"/>
        <v>Austria</v>
      </c>
      <c r="AD83" s="113" t="str">
        <f t="shared" si="146"/>
        <v>No</v>
      </c>
      <c r="AE83" s="113" t="str">
        <f t="shared" si="146"/>
        <v>No</v>
      </c>
    </row>
    <row r="84" spans="1:31" s="14" customFormat="1" ht="30" x14ac:dyDescent="0.25">
      <c r="A84" s="134">
        <f t="shared" si="138"/>
        <v>23</v>
      </c>
      <c r="B84" s="107"/>
      <c r="C84" s="136" t="str">
        <f t="shared" si="139"/>
        <v>Amann, A; Zoboli, O; Krampe, J; Rechberger, H; Zessner, M; Egle, L</v>
      </c>
      <c r="D84" s="136" t="str">
        <f t="shared" si="139"/>
        <v>Environmental impacts of phosphorus recovery from municipal wastewater</v>
      </c>
      <c r="E84" s="113" t="str">
        <f t="shared" si="139"/>
        <v xml:space="preserve">ALCA (inex.)
</v>
      </c>
      <c r="F84" s="113">
        <f t="shared" si="139"/>
        <v>2018</v>
      </c>
      <c r="G84" s="113" t="str">
        <f t="shared" si="139"/>
        <v>P recovery technologies in WWTPs</v>
      </c>
      <c r="H84" s="113">
        <f t="shared" si="139"/>
        <v>18</v>
      </c>
      <c r="I84" s="4" t="s">
        <v>193</v>
      </c>
      <c r="J84" s="113" t="s">
        <v>455</v>
      </c>
      <c r="K84" s="4" t="s">
        <v>2126</v>
      </c>
      <c r="L84" s="4" t="s">
        <v>456</v>
      </c>
      <c r="M84" s="7" t="str">
        <f t="shared" si="141"/>
        <v>?</v>
      </c>
      <c r="N84" s="4" t="str">
        <f t="shared" si="141"/>
        <v>/</v>
      </c>
      <c r="O84" s="4" t="s">
        <v>283</v>
      </c>
      <c r="P84" s="113" t="str">
        <f t="shared" si="142"/>
        <v>P fertilizer</v>
      </c>
      <c r="Q84" s="113" t="str">
        <f t="shared" si="142"/>
        <v xml:space="preserve">Global market for phosphate fertilizer, as P2O5 </v>
      </c>
      <c r="R84" s="113" t="str">
        <f t="shared" si="142"/>
        <v xml:space="preserve">Ecoinvent 
</v>
      </c>
      <c r="S84" s="113" t="str">
        <f t="shared" si="142"/>
        <v>Nutrient</v>
      </c>
      <c r="T84" s="114" t="str">
        <f t="shared" si="142"/>
        <v>?</v>
      </c>
      <c r="U84" s="113" t="str">
        <f t="shared" si="143"/>
        <v>/ (assumption)</v>
      </c>
      <c r="V84" s="114" t="str">
        <f t="shared" ref="V84:X84" si="166">V83</f>
        <v>Single constraining factor</v>
      </c>
      <c r="W84" s="114" t="str">
        <f t="shared" ref="W84" si="167">W83</f>
        <v>PNA</v>
      </c>
      <c r="X84" s="114" t="str">
        <f t="shared" si="166"/>
        <v>Internal</v>
      </c>
      <c r="Y84" s="112"/>
      <c r="Z84" s="113" t="str">
        <f t="shared" si="146"/>
        <v>/</v>
      </c>
      <c r="AA84" s="113" t="str">
        <f t="shared" si="146"/>
        <v>/</v>
      </c>
      <c r="AB84" s="113" t="str">
        <f t="shared" si="146"/>
        <v>Dual:
The treatment of 1 population
equivalent and year 
+
1 kg of recovered P</v>
      </c>
      <c r="AC84" s="113" t="str">
        <f t="shared" si="146"/>
        <v>Austria</v>
      </c>
      <c r="AD84" s="113" t="str">
        <f t="shared" si="146"/>
        <v>No</v>
      </c>
      <c r="AE84" s="113" t="str">
        <f t="shared" si="146"/>
        <v>No</v>
      </c>
    </row>
    <row r="85" spans="1:31" s="14" customFormat="1" ht="15" x14ac:dyDescent="0.25">
      <c r="A85" s="134">
        <f t="shared" si="138"/>
        <v>23</v>
      </c>
      <c r="B85" s="107"/>
      <c r="C85" s="136" t="str">
        <f t="shared" si="139"/>
        <v>Amann, A; Zoboli, O; Krampe, J; Rechberger, H; Zessner, M; Egle, L</v>
      </c>
      <c r="D85" s="136" t="str">
        <f t="shared" si="139"/>
        <v>Environmental impacts of phosphorus recovery from municipal wastewater</v>
      </c>
      <c r="E85" s="113" t="str">
        <f t="shared" si="139"/>
        <v xml:space="preserve">ALCA (inex.)
</v>
      </c>
      <c r="F85" s="113">
        <f t="shared" si="139"/>
        <v>2018</v>
      </c>
      <c r="G85" s="113" t="str">
        <f t="shared" si="139"/>
        <v>P recovery technologies in WWTPs</v>
      </c>
      <c r="H85" s="113">
        <f t="shared" si="139"/>
        <v>18</v>
      </c>
      <c r="I85" s="4" t="s">
        <v>457</v>
      </c>
      <c r="J85" s="113"/>
      <c r="K85" s="4" t="str">
        <f t="shared" si="140"/>
        <v>Sludge ash</v>
      </c>
      <c r="L85" s="4" t="s">
        <v>440</v>
      </c>
      <c r="M85" s="7" t="str">
        <f t="shared" si="141"/>
        <v>?</v>
      </c>
      <c r="N85" s="4" t="str">
        <f t="shared" si="141"/>
        <v>/</v>
      </c>
      <c r="O85" s="4" t="s">
        <v>283</v>
      </c>
      <c r="P85" s="113" t="str">
        <f t="shared" si="142"/>
        <v>P fertilizer</v>
      </c>
      <c r="Q85" s="113" t="str">
        <f t="shared" si="142"/>
        <v xml:space="preserve">Global market for phosphate fertilizer, as P2O5 </v>
      </c>
      <c r="R85" s="113" t="str">
        <f t="shared" si="142"/>
        <v xml:space="preserve">Ecoinvent 
</v>
      </c>
      <c r="S85" s="113" t="str">
        <f t="shared" si="142"/>
        <v>Nutrient</v>
      </c>
      <c r="T85" s="114" t="str">
        <f t="shared" si="142"/>
        <v>?</v>
      </c>
      <c r="U85" s="113" t="str">
        <f t="shared" si="143"/>
        <v>/ (assumption)</v>
      </c>
      <c r="V85" s="114" t="str">
        <f t="shared" ref="V85:X85" si="168">V84</f>
        <v>Single constraining factor</v>
      </c>
      <c r="W85" s="114" t="str">
        <f t="shared" ref="W85" si="169">W84</f>
        <v>PNA</v>
      </c>
      <c r="X85" s="114" t="str">
        <f t="shared" si="168"/>
        <v>Internal</v>
      </c>
      <c r="Y85" s="112"/>
      <c r="Z85" s="113" t="str">
        <f t="shared" si="146"/>
        <v>/</v>
      </c>
      <c r="AA85" s="113" t="str">
        <f t="shared" si="146"/>
        <v>/</v>
      </c>
      <c r="AB85" s="113" t="str">
        <f t="shared" si="146"/>
        <v>Dual:
The treatment of 1 population
equivalent and year 
+
1 kg of recovered P</v>
      </c>
      <c r="AC85" s="113" t="str">
        <f t="shared" si="146"/>
        <v>Austria</v>
      </c>
      <c r="AD85" s="113" t="str">
        <f t="shared" si="146"/>
        <v>No</v>
      </c>
      <c r="AE85" s="113" t="str">
        <f t="shared" si="146"/>
        <v>No</v>
      </c>
    </row>
    <row r="86" spans="1:31" s="14" customFormat="1" ht="15" x14ac:dyDescent="0.25">
      <c r="A86" s="134">
        <f t="shared" si="138"/>
        <v>23</v>
      </c>
      <c r="B86" s="107"/>
      <c r="C86" s="136" t="str">
        <f t="shared" si="139"/>
        <v>Amann, A; Zoboli, O; Krampe, J; Rechberger, H; Zessner, M; Egle, L</v>
      </c>
      <c r="D86" s="136" t="str">
        <f t="shared" si="139"/>
        <v>Environmental impacts of phosphorus recovery from municipal wastewater</v>
      </c>
      <c r="E86" s="113" t="str">
        <f t="shared" si="139"/>
        <v xml:space="preserve">ALCA (inex.)
</v>
      </c>
      <c r="F86" s="113">
        <f t="shared" si="139"/>
        <v>2018</v>
      </c>
      <c r="G86" s="113" t="str">
        <f t="shared" si="139"/>
        <v>P recovery technologies in WWTPs</v>
      </c>
      <c r="H86" s="113">
        <f t="shared" si="139"/>
        <v>18</v>
      </c>
      <c r="I86" s="4" t="s">
        <v>458</v>
      </c>
      <c r="J86" s="113"/>
      <c r="K86" s="4" t="str">
        <f t="shared" si="140"/>
        <v>Sludge ash</v>
      </c>
      <c r="L86" s="4" t="s">
        <v>440</v>
      </c>
      <c r="M86" s="7" t="str">
        <f t="shared" si="141"/>
        <v>?</v>
      </c>
      <c r="N86" s="4" t="str">
        <f t="shared" si="141"/>
        <v>/</v>
      </c>
      <c r="O86" s="4" t="s">
        <v>283</v>
      </c>
      <c r="P86" s="113" t="str">
        <f t="shared" si="142"/>
        <v>P fertilizer</v>
      </c>
      <c r="Q86" s="113" t="str">
        <f t="shared" si="142"/>
        <v xml:space="preserve">Global market for phosphate fertilizer, as P2O5 </v>
      </c>
      <c r="R86" s="113" t="str">
        <f t="shared" si="142"/>
        <v xml:space="preserve">Ecoinvent 
</v>
      </c>
      <c r="S86" s="113" t="str">
        <f t="shared" si="142"/>
        <v>Nutrient</v>
      </c>
      <c r="T86" s="114" t="str">
        <f t="shared" si="142"/>
        <v>?</v>
      </c>
      <c r="U86" s="113" t="str">
        <f t="shared" si="143"/>
        <v>/ (assumption)</v>
      </c>
      <c r="V86" s="114" t="str">
        <f t="shared" ref="V86:X86" si="170">V85</f>
        <v>Single constraining factor</v>
      </c>
      <c r="W86" s="114" t="str">
        <f t="shared" ref="W86" si="171">W85</f>
        <v>PNA</v>
      </c>
      <c r="X86" s="114" t="str">
        <f t="shared" si="170"/>
        <v>Internal</v>
      </c>
      <c r="Y86" s="112"/>
      <c r="Z86" s="113" t="str">
        <f t="shared" si="146"/>
        <v>/</v>
      </c>
      <c r="AA86" s="113" t="str">
        <f t="shared" si="146"/>
        <v>/</v>
      </c>
      <c r="AB86" s="113" t="str">
        <f t="shared" si="146"/>
        <v>Dual:
The treatment of 1 population
equivalent and year 
+
1 kg of recovered P</v>
      </c>
      <c r="AC86" s="113" t="str">
        <f t="shared" si="146"/>
        <v>Austria</v>
      </c>
      <c r="AD86" s="113" t="str">
        <f t="shared" si="146"/>
        <v>No</v>
      </c>
      <c r="AE86" s="113" t="str">
        <f t="shared" si="146"/>
        <v>No</v>
      </c>
    </row>
    <row r="87" spans="1:31" s="14" customFormat="1" ht="30" x14ac:dyDescent="0.25">
      <c r="A87" s="134">
        <f t="shared" si="138"/>
        <v>23</v>
      </c>
      <c r="B87" s="107"/>
      <c r="C87" s="136" t="str">
        <f t="shared" si="139"/>
        <v>Amann, A; Zoboli, O; Krampe, J; Rechberger, H; Zessner, M; Egle, L</v>
      </c>
      <c r="D87" s="136" t="str">
        <f t="shared" si="139"/>
        <v>Environmental impacts of phosphorus recovery from municipal wastewater</v>
      </c>
      <c r="E87" s="113" t="str">
        <f t="shared" si="139"/>
        <v xml:space="preserve">ALCA (inex.)
</v>
      </c>
      <c r="F87" s="113">
        <f t="shared" si="139"/>
        <v>2018</v>
      </c>
      <c r="G87" s="113" t="str">
        <f t="shared" si="139"/>
        <v>P recovery technologies in WWTPs</v>
      </c>
      <c r="H87" s="113">
        <f t="shared" si="139"/>
        <v>18</v>
      </c>
      <c r="I87" s="4" t="s">
        <v>459</v>
      </c>
      <c r="J87" s="113"/>
      <c r="K87" s="4" t="str">
        <f t="shared" si="140"/>
        <v>Sludge ash</v>
      </c>
      <c r="L87" s="4" t="s">
        <v>300</v>
      </c>
      <c r="M87" s="7" t="str">
        <f t="shared" si="141"/>
        <v>?</v>
      </c>
      <c r="N87" s="4" t="str">
        <f t="shared" si="141"/>
        <v>/</v>
      </c>
      <c r="O87" s="4" t="s">
        <v>283</v>
      </c>
      <c r="P87" s="113" t="str">
        <f t="shared" si="142"/>
        <v>P fertilizer</v>
      </c>
      <c r="Q87" s="113" t="str">
        <f t="shared" si="142"/>
        <v xml:space="preserve">Global market for phosphate fertilizer, as P2O5 </v>
      </c>
      <c r="R87" s="113" t="str">
        <f t="shared" si="142"/>
        <v xml:space="preserve">Ecoinvent 
</v>
      </c>
      <c r="S87" s="113" t="str">
        <f t="shared" si="142"/>
        <v>Nutrient</v>
      </c>
      <c r="T87" s="114" t="str">
        <f t="shared" si="142"/>
        <v>?</v>
      </c>
      <c r="U87" s="113" t="str">
        <f t="shared" si="143"/>
        <v>/ (assumption)</v>
      </c>
      <c r="V87" s="114" t="str">
        <f t="shared" ref="V87:X87" si="172">V86</f>
        <v>Single constraining factor</v>
      </c>
      <c r="W87" s="114" t="str">
        <f t="shared" ref="W87" si="173">W86</f>
        <v>PNA</v>
      </c>
      <c r="X87" s="114" t="str">
        <f t="shared" si="172"/>
        <v>Internal</v>
      </c>
      <c r="Y87" s="112"/>
      <c r="Z87" s="113" t="str">
        <f t="shared" si="146"/>
        <v>/</v>
      </c>
      <c r="AA87" s="113" t="str">
        <f t="shared" si="146"/>
        <v>/</v>
      </c>
      <c r="AB87" s="113" t="str">
        <f t="shared" si="146"/>
        <v>Dual:
The treatment of 1 population
equivalent and year 
+
1 kg of recovered P</v>
      </c>
      <c r="AC87" s="113" t="str">
        <f t="shared" si="146"/>
        <v>Austria</v>
      </c>
      <c r="AD87" s="113" t="str">
        <f t="shared" si="146"/>
        <v>No</v>
      </c>
      <c r="AE87" s="113" t="str">
        <f t="shared" si="146"/>
        <v>No</v>
      </c>
    </row>
    <row r="88" spans="1:31" s="14" customFormat="1" ht="15" x14ac:dyDescent="0.25">
      <c r="A88" s="134">
        <f t="shared" si="138"/>
        <v>23</v>
      </c>
      <c r="B88" s="107"/>
      <c r="C88" s="136" t="str">
        <f t="shared" si="139"/>
        <v>Amann, A; Zoboli, O; Krampe, J; Rechberger, H; Zessner, M; Egle, L</v>
      </c>
      <c r="D88" s="136" t="str">
        <f t="shared" si="139"/>
        <v>Environmental impacts of phosphorus recovery from municipal wastewater</v>
      </c>
      <c r="E88" s="113" t="str">
        <f t="shared" si="139"/>
        <v xml:space="preserve">ALCA (inex.)
</v>
      </c>
      <c r="F88" s="113">
        <f t="shared" si="139"/>
        <v>2018</v>
      </c>
      <c r="G88" s="113" t="str">
        <f t="shared" si="139"/>
        <v>P recovery technologies in WWTPs</v>
      </c>
      <c r="H88" s="113">
        <f t="shared" si="139"/>
        <v>18</v>
      </c>
      <c r="I88" s="4" t="s">
        <v>460</v>
      </c>
      <c r="J88" s="113"/>
      <c r="K88" s="4" t="str">
        <f t="shared" si="140"/>
        <v>Sludge ash</v>
      </c>
      <c r="L88" s="4" t="s">
        <v>461</v>
      </c>
      <c r="M88" s="7" t="str">
        <f t="shared" si="141"/>
        <v>?</v>
      </c>
      <c r="N88" s="4" t="str">
        <f t="shared" si="141"/>
        <v>/</v>
      </c>
      <c r="O88" s="4" t="s">
        <v>283</v>
      </c>
      <c r="P88" s="113" t="str">
        <f t="shared" si="142"/>
        <v>P fertilizer</v>
      </c>
      <c r="Q88" s="113" t="str">
        <f t="shared" si="142"/>
        <v xml:space="preserve">Global market for phosphate fertilizer, as P2O5 </v>
      </c>
      <c r="R88" s="113" t="str">
        <f t="shared" si="142"/>
        <v xml:space="preserve">Ecoinvent 
</v>
      </c>
      <c r="S88" s="113" t="str">
        <f t="shared" si="142"/>
        <v>Nutrient</v>
      </c>
      <c r="T88" s="114" t="str">
        <f t="shared" si="142"/>
        <v>?</v>
      </c>
      <c r="U88" s="113" t="str">
        <f t="shared" si="143"/>
        <v>/ (assumption)</v>
      </c>
      <c r="V88" s="114" t="str">
        <f t="shared" ref="V88:X88" si="174">V87</f>
        <v>Single constraining factor</v>
      </c>
      <c r="W88" s="114" t="str">
        <f t="shared" ref="W88" si="175">W87</f>
        <v>PNA</v>
      </c>
      <c r="X88" s="114" t="str">
        <f t="shared" si="174"/>
        <v>Internal</v>
      </c>
      <c r="Y88" s="112"/>
      <c r="Z88" s="113" t="str">
        <f t="shared" si="146"/>
        <v>/</v>
      </c>
      <c r="AA88" s="113" t="str">
        <f t="shared" si="146"/>
        <v>/</v>
      </c>
      <c r="AB88" s="113" t="str">
        <f t="shared" si="146"/>
        <v>Dual:
The treatment of 1 population
equivalent and year 
+
1 kg of recovered P</v>
      </c>
      <c r="AC88" s="113" t="str">
        <f t="shared" si="146"/>
        <v>Austria</v>
      </c>
      <c r="AD88" s="113" t="str">
        <f t="shared" si="146"/>
        <v>No</v>
      </c>
      <c r="AE88" s="113" t="str">
        <f t="shared" si="146"/>
        <v>No</v>
      </c>
    </row>
    <row r="89" spans="1:31" s="14" customFormat="1" ht="30" x14ac:dyDescent="0.25">
      <c r="A89" s="134">
        <f t="shared" si="138"/>
        <v>23</v>
      </c>
      <c r="B89" s="107"/>
      <c r="C89" s="136" t="str">
        <f t="shared" si="139"/>
        <v>Amann, A; Zoboli, O; Krampe, J; Rechberger, H; Zessner, M; Egle, L</v>
      </c>
      <c r="D89" s="136" t="str">
        <f t="shared" si="139"/>
        <v>Environmental impacts of phosphorus recovery from municipal wastewater</v>
      </c>
      <c r="E89" s="113" t="str">
        <f t="shared" si="139"/>
        <v xml:space="preserve">ALCA (inex.)
</v>
      </c>
      <c r="F89" s="113">
        <f t="shared" si="139"/>
        <v>2018</v>
      </c>
      <c r="G89" s="113" t="str">
        <f t="shared" si="139"/>
        <v>P recovery technologies in WWTPs</v>
      </c>
      <c r="H89" s="113">
        <f t="shared" si="139"/>
        <v>18</v>
      </c>
      <c r="I89" s="4" t="s">
        <v>462</v>
      </c>
      <c r="J89" s="113"/>
      <c r="K89" s="4" t="str">
        <f t="shared" si="140"/>
        <v>Sludge ash</v>
      </c>
      <c r="L89" s="4" t="s">
        <v>202</v>
      </c>
      <c r="M89" s="7" t="str">
        <f t="shared" si="141"/>
        <v>?</v>
      </c>
      <c r="N89" s="4" t="str">
        <f t="shared" si="141"/>
        <v>/</v>
      </c>
      <c r="O89" s="4" t="s">
        <v>283</v>
      </c>
      <c r="P89" s="4" t="s">
        <v>202</v>
      </c>
      <c r="Q89" s="4" t="s">
        <v>463</v>
      </c>
      <c r="R89" s="113" t="str">
        <f t="shared" si="142"/>
        <v xml:space="preserve">Ecoinvent 
</v>
      </c>
      <c r="S89" s="113" t="str">
        <f t="shared" si="142"/>
        <v>Nutrient</v>
      </c>
      <c r="T89" s="114" t="str">
        <f t="shared" si="142"/>
        <v>?</v>
      </c>
      <c r="U89" s="113" t="str">
        <f t="shared" si="143"/>
        <v>/ (assumption)</v>
      </c>
      <c r="V89" s="114" t="str">
        <f t="shared" ref="V89:X89" si="176">V88</f>
        <v>Single constraining factor</v>
      </c>
      <c r="W89" s="114" t="str">
        <f t="shared" ref="W89" si="177">W88</f>
        <v>PNA</v>
      </c>
      <c r="X89" s="114" t="str">
        <f t="shared" si="176"/>
        <v>Internal</v>
      </c>
      <c r="Y89" s="112"/>
      <c r="Z89" s="113" t="str">
        <f t="shared" si="146"/>
        <v>/</v>
      </c>
      <c r="AA89" s="113" t="str">
        <f t="shared" si="146"/>
        <v>/</v>
      </c>
      <c r="AB89" s="113" t="str">
        <f t="shared" si="146"/>
        <v>Dual:
The treatment of 1 population
equivalent and year 
+
1 kg of recovered P</v>
      </c>
      <c r="AC89" s="113" t="str">
        <f t="shared" si="146"/>
        <v>Austria</v>
      </c>
      <c r="AD89" s="113" t="str">
        <f t="shared" si="146"/>
        <v>No</v>
      </c>
      <c r="AE89" s="113" t="str">
        <f t="shared" si="146"/>
        <v>No</v>
      </c>
    </row>
    <row r="90" spans="1:31" s="14" customFormat="1" ht="30" x14ac:dyDescent="0.25">
      <c r="A90" s="134">
        <f t="shared" si="138"/>
        <v>23</v>
      </c>
      <c r="B90" s="107"/>
      <c r="C90" s="137" t="str">
        <f t="shared" ref="C90:H90" si="178">C89</f>
        <v>Amann, A; Zoboli, O; Krampe, J; Rechberger, H; Zessner, M; Egle, L</v>
      </c>
      <c r="D90" s="137" t="str">
        <f t="shared" si="178"/>
        <v>Environmental impacts of phosphorus recovery from municipal wastewater</v>
      </c>
      <c r="E90" s="113" t="str">
        <f t="shared" si="178"/>
        <v xml:space="preserve">ALCA (inex.)
</v>
      </c>
      <c r="F90" s="113">
        <f t="shared" si="178"/>
        <v>2018</v>
      </c>
      <c r="G90" s="113" t="str">
        <f t="shared" si="178"/>
        <v>P recovery technologies in WWTPs</v>
      </c>
      <c r="H90" s="113">
        <f t="shared" si="178"/>
        <v>18</v>
      </c>
      <c r="I90" s="4" t="s">
        <v>464</v>
      </c>
      <c r="J90" s="113"/>
      <c r="K90" s="4" t="str">
        <f t="shared" si="140"/>
        <v>Sludge ash</v>
      </c>
      <c r="L90" s="4" t="s">
        <v>465</v>
      </c>
      <c r="M90" s="7" t="str">
        <f t="shared" ref="M90:N90" si="179">M89</f>
        <v>?</v>
      </c>
      <c r="N90" s="4" t="str">
        <f t="shared" si="179"/>
        <v>/</v>
      </c>
      <c r="O90" s="4" t="s">
        <v>283</v>
      </c>
      <c r="P90" s="4" t="s">
        <v>466</v>
      </c>
      <c r="Q90" s="4" t="s">
        <v>463</v>
      </c>
      <c r="R90" s="113" t="str">
        <f>R89</f>
        <v xml:space="preserve">Ecoinvent 
</v>
      </c>
      <c r="S90" s="113" t="str">
        <f>S89</f>
        <v>Nutrient</v>
      </c>
      <c r="T90" s="114" t="str">
        <f t="shared" ref="T90" si="180">T89</f>
        <v>?</v>
      </c>
      <c r="U90" s="113" t="str">
        <f t="shared" si="143"/>
        <v>/ (assumption)</v>
      </c>
      <c r="V90" s="114" t="str">
        <f t="shared" ref="V90:X90" si="181">V89</f>
        <v>Single constraining factor</v>
      </c>
      <c r="W90" s="114" t="str">
        <f t="shared" ref="W90" si="182">W89</f>
        <v>PNA</v>
      </c>
      <c r="X90" s="114" t="str">
        <f t="shared" si="181"/>
        <v>Internal</v>
      </c>
      <c r="Y90" s="112"/>
      <c r="Z90" s="113" t="str">
        <f t="shared" ref="Z90:AE98" si="183">Z89</f>
        <v>/</v>
      </c>
      <c r="AA90" s="113" t="str">
        <f t="shared" si="183"/>
        <v>/</v>
      </c>
      <c r="AB90" s="113" t="str">
        <f t="shared" si="183"/>
        <v>Dual:
The treatment of 1 population
equivalent and year 
+
1 kg of recovered P</v>
      </c>
      <c r="AC90" s="113" t="str">
        <f t="shared" si="183"/>
        <v>Austria</v>
      </c>
      <c r="AD90" s="113" t="str">
        <f t="shared" si="183"/>
        <v>No</v>
      </c>
      <c r="AE90" s="113" t="str">
        <f t="shared" si="183"/>
        <v>No</v>
      </c>
    </row>
    <row r="91" spans="1:31" s="20" customFormat="1" ht="120" x14ac:dyDescent="0.25">
      <c r="A91" s="20">
        <v>24</v>
      </c>
      <c r="B91" s="65" t="s">
        <v>2048</v>
      </c>
      <c r="C91" s="21" t="s">
        <v>467</v>
      </c>
      <c r="D91" s="21" t="s">
        <v>468</v>
      </c>
      <c r="E91" s="22" t="s">
        <v>28</v>
      </c>
      <c r="F91" s="22">
        <v>2018</v>
      </c>
      <c r="G91" s="22" t="s">
        <v>89</v>
      </c>
      <c r="H91" s="22">
        <v>1</v>
      </c>
      <c r="I91" s="22" t="s">
        <v>70</v>
      </c>
      <c r="J91" s="22" t="s">
        <v>469</v>
      </c>
      <c r="K91" s="22" t="s">
        <v>470</v>
      </c>
      <c r="L91" s="22" t="s">
        <v>72</v>
      </c>
      <c r="M91" s="22" t="s">
        <v>471</v>
      </c>
      <c r="N91" s="22" t="s">
        <v>472</v>
      </c>
      <c r="O91" s="22" t="s">
        <v>256</v>
      </c>
      <c r="P91" s="22" t="s">
        <v>473</v>
      </c>
      <c r="Q91" s="22" t="s">
        <v>474</v>
      </c>
      <c r="R91" s="22" t="s">
        <v>475</v>
      </c>
      <c r="S91" s="22" t="s">
        <v>39</v>
      </c>
      <c r="T91" s="22" t="s">
        <v>53</v>
      </c>
      <c r="U91" s="22" t="s">
        <v>2072</v>
      </c>
      <c r="V91" s="22" t="s">
        <v>2026</v>
      </c>
      <c r="W91" s="22" t="s">
        <v>40</v>
      </c>
      <c r="X91" s="22" t="s">
        <v>2035</v>
      </c>
      <c r="Y91" s="22" t="s">
        <v>41</v>
      </c>
      <c r="Z91" s="22" t="s">
        <v>42</v>
      </c>
      <c r="AA91" s="22" t="s">
        <v>4</v>
      </c>
      <c r="AB91" s="22" t="s">
        <v>476</v>
      </c>
      <c r="AC91" s="22" t="s">
        <v>63</v>
      </c>
      <c r="AD91" s="22" t="s">
        <v>42</v>
      </c>
      <c r="AE91" s="22" t="s">
        <v>4</v>
      </c>
    </row>
    <row r="92" spans="1:31" s="14" customFormat="1" ht="150" x14ac:dyDescent="0.25">
      <c r="A92" s="15">
        <v>25</v>
      </c>
      <c r="B92" s="65" t="s">
        <v>2048</v>
      </c>
      <c r="C92" s="16" t="s">
        <v>477</v>
      </c>
      <c r="D92" s="16" t="s">
        <v>478</v>
      </c>
      <c r="E92" s="4" t="s">
        <v>178</v>
      </c>
      <c r="F92" s="4">
        <v>2017</v>
      </c>
      <c r="G92" s="4" t="s">
        <v>479</v>
      </c>
      <c r="H92" s="4">
        <v>1</v>
      </c>
      <c r="I92" s="4" t="s">
        <v>480</v>
      </c>
      <c r="J92" s="4" t="s">
        <v>1930</v>
      </c>
      <c r="K92" s="4" t="s">
        <v>481</v>
      </c>
      <c r="L92" s="4" t="s">
        <v>482</v>
      </c>
      <c r="M92" s="4" t="s">
        <v>53</v>
      </c>
      <c r="N92" s="4" t="s">
        <v>4</v>
      </c>
      <c r="O92" s="4" t="s">
        <v>35</v>
      </c>
      <c r="P92" s="4" t="s">
        <v>36</v>
      </c>
      <c r="Q92" s="4" t="s">
        <v>483</v>
      </c>
      <c r="R92" s="4" t="s">
        <v>62</v>
      </c>
      <c r="S92" s="4" t="s">
        <v>39</v>
      </c>
      <c r="T92" s="6" t="s">
        <v>53</v>
      </c>
      <c r="U92" s="4" t="s">
        <v>4</v>
      </c>
      <c r="V92" s="46" t="s">
        <v>53</v>
      </c>
      <c r="W92" s="46" t="s">
        <v>4</v>
      </c>
      <c r="X92" s="46" t="s">
        <v>4</v>
      </c>
      <c r="Y92" s="4" t="s">
        <v>41</v>
      </c>
      <c r="Z92" s="4" t="s">
        <v>329</v>
      </c>
      <c r="AA92" s="4" t="s">
        <v>4</v>
      </c>
      <c r="AB92" s="4" t="s">
        <v>484</v>
      </c>
      <c r="AC92" s="4" t="s">
        <v>146</v>
      </c>
      <c r="AD92" s="4" t="s">
        <v>42</v>
      </c>
      <c r="AE92" s="4" t="s">
        <v>4</v>
      </c>
    </row>
    <row r="93" spans="1:31" s="14" customFormat="1" ht="135" x14ac:dyDescent="0.25">
      <c r="A93" s="134">
        <v>26</v>
      </c>
      <c r="B93" s="107" t="s">
        <v>2048</v>
      </c>
      <c r="C93" s="139" t="s">
        <v>485</v>
      </c>
      <c r="D93" s="139" t="s">
        <v>486</v>
      </c>
      <c r="E93" s="113" t="s">
        <v>28</v>
      </c>
      <c r="F93" s="113">
        <v>2017</v>
      </c>
      <c r="G93" s="113" t="s">
        <v>479</v>
      </c>
      <c r="H93" s="113">
        <v>2</v>
      </c>
      <c r="I93" s="4" t="s">
        <v>487</v>
      </c>
      <c r="J93" s="4" t="s">
        <v>488</v>
      </c>
      <c r="K93" s="4" t="s">
        <v>31</v>
      </c>
      <c r="L93" s="4" t="s">
        <v>72</v>
      </c>
      <c r="M93" s="7" t="s">
        <v>1931</v>
      </c>
      <c r="N93" s="4" t="s">
        <v>489</v>
      </c>
      <c r="O93" s="4" t="s">
        <v>490</v>
      </c>
      <c r="P93" s="113" t="s">
        <v>36</v>
      </c>
      <c r="Q93" s="113" t="s">
        <v>491</v>
      </c>
      <c r="R93" s="113" t="s">
        <v>62</v>
      </c>
      <c r="S93" s="113" t="s">
        <v>39</v>
      </c>
      <c r="T93" s="113" t="s">
        <v>492</v>
      </c>
      <c r="U93" s="113" t="s">
        <v>493</v>
      </c>
      <c r="V93" s="113" t="s">
        <v>2026</v>
      </c>
      <c r="W93" s="113" t="s">
        <v>40</v>
      </c>
      <c r="X93" s="113" t="s">
        <v>2035</v>
      </c>
      <c r="Y93" s="112" t="s">
        <v>42</v>
      </c>
      <c r="Z93" s="113" t="s">
        <v>42</v>
      </c>
      <c r="AA93" s="113" t="s">
        <v>4</v>
      </c>
      <c r="AB93" s="113" t="s">
        <v>494</v>
      </c>
      <c r="AC93" s="113" t="s">
        <v>495</v>
      </c>
      <c r="AD93" s="113" t="s">
        <v>41</v>
      </c>
      <c r="AE93" s="113" t="s">
        <v>42</v>
      </c>
    </row>
    <row r="94" spans="1:31" s="14" customFormat="1" ht="135" x14ac:dyDescent="0.25">
      <c r="A94" s="134">
        <f>A93</f>
        <v>26</v>
      </c>
      <c r="B94" s="107"/>
      <c r="C94" s="136" t="str">
        <f t="shared" ref="C94:H94" si="184">C93</f>
        <v>Longo, S; Frison, N; Renzi, D; Fatone, F; Hospido, A</v>
      </c>
      <c r="D94" s="136" t="str">
        <f t="shared" si="184"/>
        <v>Is SCENA a good approach for side-stream integrated treatment from an environmental and economic point of view?</v>
      </c>
      <c r="E94" s="113" t="str">
        <f t="shared" si="184"/>
        <v>ALCA (inex.)</v>
      </c>
      <c r="F94" s="113">
        <f t="shared" si="184"/>
        <v>2017</v>
      </c>
      <c r="G94" s="113" t="str">
        <f t="shared" si="184"/>
        <v xml:space="preserve">Technology investigation </v>
      </c>
      <c r="H94" s="113">
        <f t="shared" si="184"/>
        <v>2</v>
      </c>
      <c r="I94" s="4" t="s">
        <v>496</v>
      </c>
      <c r="J94" s="4" t="s">
        <v>497</v>
      </c>
      <c r="K94" s="4" t="str">
        <f>K93</f>
        <v>Wastewater</v>
      </c>
      <c r="L94" s="4" t="str">
        <f>L93</f>
        <v>Compost</v>
      </c>
      <c r="M94" s="7" t="str">
        <f>M93</f>
        <v xml:space="preserve">N: ?
P: 0 for chemical precipitated P
P: 100% for biological recycled P
</v>
      </c>
      <c r="N94" s="4" t="str">
        <f>N93</f>
        <v>Torri et al., 2017; De-Bashan and Bashan, 2004</v>
      </c>
      <c r="O94" s="4" t="s">
        <v>490</v>
      </c>
      <c r="P94" s="113" t="str">
        <f t="shared" ref="P94:T94" si="185">P93</f>
        <v xml:space="preserve">N fertilizer
P fertilizer </v>
      </c>
      <c r="Q94" s="113" t="str">
        <f t="shared" si="185"/>
        <v>N: Ammonium sulphate
P: Diammonium phosphate</v>
      </c>
      <c r="R94" s="113" t="str">
        <f t="shared" si="185"/>
        <v xml:space="preserve">Ecoinvent </v>
      </c>
      <c r="S94" s="113" t="str">
        <f t="shared" si="185"/>
        <v xml:space="preserve">Nutrient </v>
      </c>
      <c r="T94" s="113" t="str">
        <f t="shared" si="185"/>
        <v>N: 50%
P: 100%</v>
      </c>
      <c r="U94" s="113" t="str">
        <f>U93</f>
        <v xml:space="preserve">N: Foley et al., 2010 (bioavailability)
P: PA </v>
      </c>
      <c r="V94" s="113" t="str">
        <f t="shared" ref="V94:X94" si="186">V93</f>
        <v>Single constraining factor</v>
      </c>
      <c r="W94" s="113" t="str">
        <f t="shared" ref="W94" si="187">W93</f>
        <v>PNA</v>
      </c>
      <c r="X94" s="113" t="str">
        <f t="shared" si="186"/>
        <v>Internal</v>
      </c>
      <c r="Y94" s="112"/>
      <c r="Z94" s="113" t="str">
        <f t="shared" ref="Z94:AD94" si="188">Z93</f>
        <v>No</v>
      </c>
      <c r="AA94" s="113" t="str">
        <f t="shared" si="188"/>
        <v>/</v>
      </c>
      <c r="AB94" s="113" t="str">
        <f t="shared" si="188"/>
        <v>1 kg PO4 3-  eq. Removed</v>
      </c>
      <c r="AC94" s="113" t="str">
        <f t="shared" si="188"/>
        <v xml:space="preserve">Italy </v>
      </c>
      <c r="AD94" s="113" t="str">
        <f t="shared" si="188"/>
        <v>Yes</v>
      </c>
      <c r="AE94" s="113" t="str">
        <f t="shared" si="183"/>
        <v>No</v>
      </c>
    </row>
    <row r="95" spans="1:31" s="14" customFormat="1" ht="60" x14ac:dyDescent="0.25">
      <c r="A95" s="134">
        <v>27</v>
      </c>
      <c r="B95" s="107" t="s">
        <v>2048</v>
      </c>
      <c r="C95" s="139" t="s">
        <v>498</v>
      </c>
      <c r="D95" s="139" t="s">
        <v>1932</v>
      </c>
      <c r="E95" s="113" t="s">
        <v>53</v>
      </c>
      <c r="F95" s="113">
        <v>2017</v>
      </c>
      <c r="G95" s="113" t="s">
        <v>499</v>
      </c>
      <c r="H95" s="113">
        <v>3</v>
      </c>
      <c r="I95" s="4" t="s">
        <v>500</v>
      </c>
      <c r="J95" s="4" t="s">
        <v>501</v>
      </c>
      <c r="K95" s="4" t="s">
        <v>502</v>
      </c>
      <c r="L95" s="4" t="s">
        <v>126</v>
      </c>
      <c r="M95" s="7" t="s">
        <v>503</v>
      </c>
      <c r="N95" s="4" t="s">
        <v>504</v>
      </c>
      <c r="O95" s="4" t="s">
        <v>35</v>
      </c>
      <c r="P95" s="113" t="s">
        <v>36</v>
      </c>
      <c r="Q95" s="113" t="s">
        <v>1933</v>
      </c>
      <c r="R95" s="113" t="s">
        <v>38</v>
      </c>
      <c r="S95" s="113" t="s">
        <v>39</v>
      </c>
      <c r="T95" s="113" t="s">
        <v>53</v>
      </c>
      <c r="U95" s="113" t="s">
        <v>157</v>
      </c>
      <c r="V95" s="113" t="s">
        <v>2026</v>
      </c>
      <c r="W95" s="113" t="s">
        <v>40</v>
      </c>
      <c r="X95" s="113" t="s">
        <v>2035</v>
      </c>
      <c r="Y95" s="112" t="s">
        <v>41</v>
      </c>
      <c r="Z95" s="113" t="s">
        <v>42</v>
      </c>
      <c r="AA95" s="113" t="s">
        <v>4</v>
      </c>
      <c r="AB95" s="113" t="s">
        <v>505</v>
      </c>
      <c r="AC95" s="113" t="s">
        <v>506</v>
      </c>
      <c r="AD95" s="113" t="s">
        <v>42</v>
      </c>
      <c r="AE95" s="113" t="s">
        <v>4</v>
      </c>
    </row>
    <row r="96" spans="1:31" s="14" customFormat="1" ht="60" x14ac:dyDescent="0.25">
      <c r="A96" s="134">
        <f>A95</f>
        <v>27</v>
      </c>
      <c r="B96" s="107"/>
      <c r="C96" s="136" t="str">
        <f t="shared" ref="C96:D98" si="189">C95</f>
        <v>Kulak, M; Shah, N; Sawant, N; Unger, N; King, H</v>
      </c>
      <c r="D96" s="136" t="str">
        <f t="shared" si="189"/>
        <v>Technology choices in scaling up sanitation can significantly affect greenhouse gas emissions and the fertilizer gap in India</v>
      </c>
      <c r="E96" s="113" t="str">
        <f>E95</f>
        <v>?</v>
      </c>
      <c r="F96" s="113">
        <f t="shared" ref="F96:H98" si="190">F95</f>
        <v>2017</v>
      </c>
      <c r="G96" s="113" t="str">
        <f t="shared" si="190"/>
        <v xml:space="preserve">Nutrient recycling technology investigation  </v>
      </c>
      <c r="H96" s="113">
        <f t="shared" si="190"/>
        <v>3</v>
      </c>
      <c r="I96" s="7" t="s">
        <v>507</v>
      </c>
      <c r="J96" s="113" t="s">
        <v>508</v>
      </c>
      <c r="K96" s="4" t="str">
        <f>K95</f>
        <v>Human waste</v>
      </c>
      <c r="L96" s="4" t="s">
        <v>509</v>
      </c>
      <c r="M96" s="23" t="str">
        <f>M95</f>
        <v xml:space="preserve">N: 50%
P: 70%
</v>
      </c>
      <c r="N96" s="4" t="str">
        <f>N95</f>
        <v>Remy, 2010; Flisch et al., 2009; Roschke, 2003</v>
      </c>
      <c r="O96" s="4" t="s">
        <v>35</v>
      </c>
      <c r="P96" s="113" t="str">
        <f t="shared" ref="P96:S98" si="191">P95</f>
        <v xml:space="preserve">N fertilizer
P fertilizer </v>
      </c>
      <c r="Q96" s="113" t="str">
        <f t="shared" si="191"/>
        <v>N: 74% for urea + 26% for ammonium nitrate 
P: Global mix of P fertilizer</v>
      </c>
      <c r="R96" s="113" t="str">
        <f t="shared" si="191"/>
        <v>Ecoinvent</v>
      </c>
      <c r="S96" s="113" t="str">
        <f t="shared" si="191"/>
        <v xml:space="preserve">Nutrient </v>
      </c>
      <c r="T96" s="113" t="str">
        <f t="shared" ref="T96:U98" si="192">T95</f>
        <v>?</v>
      </c>
      <c r="U96" s="113" t="str">
        <f t="shared" si="192"/>
        <v>PA</v>
      </c>
      <c r="V96" s="113" t="str">
        <f t="shared" ref="V96:X96" si="193">V95</f>
        <v>Single constraining factor</v>
      </c>
      <c r="W96" s="113" t="str">
        <f t="shared" ref="W96" si="194">W95</f>
        <v>PNA</v>
      </c>
      <c r="X96" s="113" t="str">
        <f t="shared" si="193"/>
        <v>Internal</v>
      </c>
      <c r="Y96" s="112"/>
      <c r="Z96" s="113" t="str">
        <f>Z95</f>
        <v>No</v>
      </c>
      <c r="AA96" s="113" t="str">
        <f t="shared" ref="AA96:AD98" si="195">AA95</f>
        <v>/</v>
      </c>
      <c r="AB96" s="113" t="str">
        <f t="shared" si="195"/>
        <v>Construct and use a toilet and
wastewater treatment infrastructure for an average household of 5.3 people and annual impact of scale of 169 million toilets</v>
      </c>
      <c r="AC96" s="113" t="str">
        <f t="shared" si="195"/>
        <v>India</v>
      </c>
      <c r="AD96" s="113" t="str">
        <f t="shared" si="195"/>
        <v>No</v>
      </c>
      <c r="AE96" s="113" t="str">
        <f t="shared" si="183"/>
        <v>/</v>
      </c>
    </row>
    <row r="97" spans="1:31" s="14" customFormat="1" ht="60" x14ac:dyDescent="0.25">
      <c r="A97" s="134">
        <f>A96</f>
        <v>27</v>
      </c>
      <c r="B97" s="107"/>
      <c r="C97" s="136" t="str">
        <f t="shared" si="189"/>
        <v>Kulak, M; Shah, N; Sawant, N; Unger, N; King, H</v>
      </c>
      <c r="D97" s="136" t="str">
        <f t="shared" si="189"/>
        <v>Technology choices in scaling up sanitation can significantly affect greenhouse gas emissions and the fertilizer gap in India</v>
      </c>
      <c r="E97" s="113" t="str">
        <f>E96</f>
        <v>?</v>
      </c>
      <c r="F97" s="113">
        <f t="shared" si="190"/>
        <v>2017</v>
      </c>
      <c r="G97" s="113" t="str">
        <f t="shared" si="190"/>
        <v xml:space="preserve">Nutrient recycling technology investigation  </v>
      </c>
      <c r="H97" s="113">
        <f t="shared" si="190"/>
        <v>3</v>
      </c>
      <c r="I97" s="7" t="str">
        <f>I96</f>
        <v xml:space="preserve">Twin pit system </v>
      </c>
      <c r="J97" s="113"/>
      <c r="K97" s="4" t="str">
        <f>K96</f>
        <v>Human waste</v>
      </c>
      <c r="L97" s="4" t="s">
        <v>510</v>
      </c>
      <c r="M97" s="4" t="s">
        <v>425</v>
      </c>
      <c r="N97" s="4" t="str">
        <f>N96</f>
        <v>Remy, 2010; Flisch et al., 2009; Roschke, 2003</v>
      </c>
      <c r="O97" s="4" t="str">
        <f>O96</f>
        <v>N
P</v>
      </c>
      <c r="P97" s="113" t="str">
        <f t="shared" si="191"/>
        <v xml:space="preserve">N fertilizer
P fertilizer </v>
      </c>
      <c r="Q97" s="113" t="str">
        <f t="shared" si="191"/>
        <v>N: 74% for urea + 26% for ammonium nitrate 
P: Global mix of P fertilizer</v>
      </c>
      <c r="R97" s="113" t="str">
        <f t="shared" si="191"/>
        <v>Ecoinvent</v>
      </c>
      <c r="S97" s="113" t="str">
        <f t="shared" si="191"/>
        <v xml:space="preserve">Nutrient </v>
      </c>
      <c r="T97" s="113" t="str">
        <f t="shared" si="192"/>
        <v>?</v>
      </c>
      <c r="U97" s="113" t="str">
        <f t="shared" si="192"/>
        <v>PA</v>
      </c>
      <c r="V97" s="113" t="str">
        <f t="shared" ref="V97:X97" si="196">V96</f>
        <v>Single constraining factor</v>
      </c>
      <c r="W97" s="113" t="str">
        <f t="shared" ref="W97" si="197">W96</f>
        <v>PNA</v>
      </c>
      <c r="X97" s="113" t="str">
        <f t="shared" si="196"/>
        <v>Internal</v>
      </c>
      <c r="Y97" s="112"/>
      <c r="Z97" s="113" t="str">
        <f>Z96</f>
        <v>No</v>
      </c>
      <c r="AA97" s="113" t="str">
        <f t="shared" si="195"/>
        <v>/</v>
      </c>
      <c r="AB97" s="113" t="str">
        <f t="shared" si="195"/>
        <v>Construct and use a toilet and
wastewater treatment infrastructure for an average household of 5.3 people and annual impact of scale of 169 million toilets</v>
      </c>
      <c r="AC97" s="113" t="str">
        <f t="shared" si="195"/>
        <v>India</v>
      </c>
      <c r="AD97" s="113" t="str">
        <f t="shared" si="195"/>
        <v>No</v>
      </c>
      <c r="AE97" s="113" t="str">
        <f t="shared" si="183"/>
        <v>/</v>
      </c>
    </row>
    <row r="98" spans="1:31" s="14" customFormat="1" ht="60" x14ac:dyDescent="0.25">
      <c r="A98" s="134">
        <f>A97</f>
        <v>27</v>
      </c>
      <c r="B98" s="107"/>
      <c r="C98" s="136" t="str">
        <f t="shared" si="189"/>
        <v>Kulak, M; Shah, N; Sawant, N; Unger, N; King, H</v>
      </c>
      <c r="D98" s="136" t="str">
        <f t="shared" si="189"/>
        <v>Technology choices in scaling up sanitation can significantly affect greenhouse gas emissions and the fertilizer gap in India</v>
      </c>
      <c r="E98" s="113" t="str">
        <f>E97</f>
        <v>?</v>
      </c>
      <c r="F98" s="113">
        <f t="shared" si="190"/>
        <v>2017</v>
      </c>
      <c r="G98" s="113" t="str">
        <f t="shared" si="190"/>
        <v xml:space="preserve">Nutrient recycling technology investigation  </v>
      </c>
      <c r="H98" s="113">
        <f t="shared" si="190"/>
        <v>3</v>
      </c>
      <c r="I98" s="4" t="s">
        <v>1934</v>
      </c>
      <c r="J98" s="4" t="s">
        <v>1935</v>
      </c>
      <c r="K98" s="4" t="s">
        <v>1936</v>
      </c>
      <c r="L98" s="4" t="s">
        <v>58</v>
      </c>
      <c r="M98" s="4" t="s">
        <v>503</v>
      </c>
      <c r="N98" s="4" t="str">
        <f>N97</f>
        <v>Remy, 2010; Flisch et al., 2009; Roschke, 2003</v>
      </c>
      <c r="O98" s="4" t="s">
        <v>35</v>
      </c>
      <c r="P98" s="113" t="str">
        <f t="shared" si="191"/>
        <v xml:space="preserve">N fertilizer
P fertilizer </v>
      </c>
      <c r="Q98" s="113" t="str">
        <f t="shared" si="191"/>
        <v>N: 74% for urea + 26% for ammonium nitrate 
P: Global mix of P fertilizer</v>
      </c>
      <c r="R98" s="113" t="str">
        <f t="shared" si="191"/>
        <v>Ecoinvent</v>
      </c>
      <c r="S98" s="113" t="str">
        <f t="shared" si="191"/>
        <v xml:space="preserve">Nutrient </v>
      </c>
      <c r="T98" s="113" t="str">
        <f t="shared" si="192"/>
        <v>?</v>
      </c>
      <c r="U98" s="113" t="str">
        <f t="shared" si="192"/>
        <v>PA</v>
      </c>
      <c r="V98" s="113" t="str">
        <f t="shared" ref="V98:X98" si="198">V97</f>
        <v>Single constraining factor</v>
      </c>
      <c r="W98" s="113" t="str">
        <f t="shared" ref="W98" si="199">W97</f>
        <v>PNA</v>
      </c>
      <c r="X98" s="113" t="str">
        <f t="shared" si="198"/>
        <v>Internal</v>
      </c>
      <c r="Y98" s="112"/>
      <c r="Z98" s="113" t="str">
        <f>Z97</f>
        <v>No</v>
      </c>
      <c r="AA98" s="113" t="str">
        <f t="shared" si="195"/>
        <v>/</v>
      </c>
      <c r="AB98" s="113" t="str">
        <f t="shared" si="195"/>
        <v>Construct and use a toilet and
wastewater treatment infrastructure for an average household of 5.3 people and annual impact of scale of 169 million toilets</v>
      </c>
      <c r="AC98" s="113" t="str">
        <f t="shared" si="195"/>
        <v>India</v>
      </c>
      <c r="AD98" s="113" t="str">
        <f t="shared" si="195"/>
        <v>No</v>
      </c>
      <c r="AE98" s="113" t="str">
        <f t="shared" si="183"/>
        <v>/</v>
      </c>
    </row>
    <row r="99" spans="1:31" s="14" customFormat="1" ht="45" x14ac:dyDescent="0.25">
      <c r="A99" s="134">
        <v>28</v>
      </c>
      <c r="B99" s="107" t="s">
        <v>2048</v>
      </c>
      <c r="C99" s="139" t="s">
        <v>511</v>
      </c>
      <c r="D99" s="139" t="s">
        <v>512</v>
      </c>
      <c r="E99" s="113" t="s">
        <v>277</v>
      </c>
      <c r="F99" s="113">
        <v>2017</v>
      </c>
      <c r="G99" s="113" t="s">
        <v>513</v>
      </c>
      <c r="H99" s="113">
        <v>4</v>
      </c>
      <c r="I99" s="4" t="s">
        <v>373</v>
      </c>
      <c r="J99" s="4" t="s">
        <v>514</v>
      </c>
      <c r="K99" s="4" t="s">
        <v>1937</v>
      </c>
      <c r="L99" s="4" t="s">
        <v>58</v>
      </c>
      <c r="M99" s="7" t="s">
        <v>53</v>
      </c>
      <c r="N99" s="4" t="s">
        <v>4</v>
      </c>
      <c r="O99" s="4" t="s">
        <v>35</v>
      </c>
      <c r="P99" s="113" t="s">
        <v>36</v>
      </c>
      <c r="Q99" s="113" t="s">
        <v>2145</v>
      </c>
      <c r="R99" s="113" t="s">
        <v>38</v>
      </c>
      <c r="S99" s="113" t="s">
        <v>104</v>
      </c>
      <c r="T99" s="113" t="s">
        <v>53</v>
      </c>
      <c r="U99" s="113" t="s">
        <v>4</v>
      </c>
      <c r="V99" s="113" t="s">
        <v>53</v>
      </c>
      <c r="W99" s="113" t="s">
        <v>4</v>
      </c>
      <c r="X99" s="113" t="s">
        <v>4</v>
      </c>
      <c r="Y99" s="112" t="s">
        <v>41</v>
      </c>
      <c r="Z99" s="113" t="s">
        <v>42</v>
      </c>
      <c r="AA99" s="113" t="s">
        <v>4</v>
      </c>
      <c r="AB99" s="113" t="s">
        <v>515</v>
      </c>
      <c r="AC99" s="113" t="s">
        <v>516</v>
      </c>
      <c r="AD99" s="113" t="s">
        <v>41</v>
      </c>
      <c r="AE99" s="113" t="s">
        <v>42</v>
      </c>
    </row>
    <row r="100" spans="1:31" s="14" customFormat="1" ht="30" x14ac:dyDescent="0.25">
      <c r="A100" s="134">
        <f>A99</f>
        <v>28</v>
      </c>
      <c r="B100" s="107"/>
      <c r="C100" s="136" t="str">
        <f t="shared" ref="C100:D102" si="200">C99</f>
        <v>Kjerstadius, H; Saraiva, AB; Spangberg, J; Davidsson, A</v>
      </c>
      <c r="D100" s="136" t="str">
        <f t="shared" si="200"/>
        <v>Carbon footprint of urban source separation for nutrient recovery</v>
      </c>
      <c r="E100" s="113" t="str">
        <f>E99</f>
        <v>ALCA</v>
      </c>
      <c r="F100" s="113">
        <f t="shared" ref="F100:H102" si="201">F99</f>
        <v>2017</v>
      </c>
      <c r="G100" s="113" t="str">
        <f t="shared" si="201"/>
        <v>Nutrient recovery alternatives</v>
      </c>
      <c r="H100" s="113">
        <f t="shared" si="201"/>
        <v>4</v>
      </c>
      <c r="I100" s="4" t="s">
        <v>487</v>
      </c>
      <c r="J100" s="4" t="s">
        <v>517</v>
      </c>
      <c r="K100" s="4" t="s">
        <v>518</v>
      </c>
      <c r="L100" s="4" t="s">
        <v>72</v>
      </c>
      <c r="M100" s="7" t="str">
        <f t="shared" ref="M100:N102" si="202">M99</f>
        <v>?</v>
      </c>
      <c r="N100" s="4" t="str">
        <f t="shared" si="202"/>
        <v>/</v>
      </c>
      <c r="O100" s="4" t="s">
        <v>35</v>
      </c>
      <c r="P100" s="113" t="str">
        <f t="shared" ref="P100:S102" si="203">P99</f>
        <v xml:space="preserve">N fertilizer
P fertilizer </v>
      </c>
      <c r="Q100" s="113" t="str">
        <f t="shared" si="203"/>
        <v>N: Ammonium nitrate (N35)
P: TSP (P48)</v>
      </c>
      <c r="R100" s="113" t="str">
        <f t="shared" si="203"/>
        <v>Ecoinvent</v>
      </c>
      <c r="S100" s="113" t="str">
        <f t="shared" si="203"/>
        <v>Nutrient</v>
      </c>
      <c r="T100" s="113" t="str">
        <f t="shared" ref="T100:U102" si="204">T99</f>
        <v>?</v>
      </c>
      <c r="U100" s="113" t="str">
        <f t="shared" si="204"/>
        <v>/</v>
      </c>
      <c r="V100" s="113" t="str">
        <f t="shared" ref="V100:X100" si="205">V99</f>
        <v>?</v>
      </c>
      <c r="W100" s="113" t="str">
        <f t="shared" ref="W100" si="206">W99</f>
        <v>/</v>
      </c>
      <c r="X100" s="113" t="str">
        <f t="shared" si="205"/>
        <v>/</v>
      </c>
      <c r="Y100" s="112"/>
      <c r="Z100" s="113" t="str">
        <f>Z99</f>
        <v>No</v>
      </c>
      <c r="AA100" s="113" t="str">
        <f t="shared" ref="AA100:AD102" si="207">AA99</f>
        <v>/</v>
      </c>
      <c r="AB100" s="113" t="str">
        <f t="shared" si="207"/>
        <v>The management of 1 capita yearly load of food waste (FW), blackwater (BW) and greywater (GW)</v>
      </c>
      <c r="AC100" s="113" t="str">
        <f t="shared" si="207"/>
        <v>Sweden</v>
      </c>
      <c r="AD100" s="113" t="str">
        <f t="shared" si="207"/>
        <v>Yes</v>
      </c>
      <c r="AE100" s="113" t="str">
        <f>AE99</f>
        <v>No</v>
      </c>
    </row>
    <row r="101" spans="1:31" s="14" customFormat="1" ht="45" x14ac:dyDescent="0.25">
      <c r="A101" s="134">
        <f>A100</f>
        <v>28</v>
      </c>
      <c r="B101" s="107"/>
      <c r="C101" s="136" t="str">
        <f t="shared" si="200"/>
        <v>Kjerstadius, H; Saraiva, AB; Spangberg, J; Davidsson, A</v>
      </c>
      <c r="D101" s="136" t="str">
        <f t="shared" si="200"/>
        <v>Carbon footprint of urban source separation for nutrient recovery</v>
      </c>
      <c r="E101" s="113" t="str">
        <f>E100</f>
        <v>ALCA</v>
      </c>
      <c r="F101" s="113">
        <f t="shared" si="201"/>
        <v>2017</v>
      </c>
      <c r="G101" s="113" t="str">
        <f t="shared" si="201"/>
        <v>Nutrient recovery alternatives</v>
      </c>
      <c r="H101" s="113">
        <f t="shared" si="201"/>
        <v>4</v>
      </c>
      <c r="I101" s="4" t="s">
        <v>78</v>
      </c>
      <c r="J101" s="4" t="s">
        <v>519</v>
      </c>
      <c r="K101" s="4" t="s">
        <v>520</v>
      </c>
      <c r="L101" s="4" t="s">
        <v>161</v>
      </c>
      <c r="M101" s="7" t="str">
        <f t="shared" si="202"/>
        <v>?</v>
      </c>
      <c r="N101" s="4" t="str">
        <f t="shared" si="202"/>
        <v>/</v>
      </c>
      <c r="O101" s="4" t="s">
        <v>35</v>
      </c>
      <c r="P101" s="113" t="str">
        <f t="shared" si="203"/>
        <v xml:space="preserve">N fertilizer
P fertilizer </v>
      </c>
      <c r="Q101" s="113" t="str">
        <f t="shared" si="203"/>
        <v>N: Ammonium nitrate (N35)
P: TSP (P48)</v>
      </c>
      <c r="R101" s="113" t="str">
        <f t="shared" si="203"/>
        <v>Ecoinvent</v>
      </c>
      <c r="S101" s="113" t="str">
        <f t="shared" si="203"/>
        <v>Nutrient</v>
      </c>
      <c r="T101" s="113" t="str">
        <f t="shared" si="204"/>
        <v>?</v>
      </c>
      <c r="U101" s="113" t="str">
        <f t="shared" si="204"/>
        <v>/</v>
      </c>
      <c r="V101" s="113" t="str">
        <f t="shared" ref="V101:X101" si="208">V100</f>
        <v>?</v>
      </c>
      <c r="W101" s="113" t="str">
        <f t="shared" ref="W101" si="209">W100</f>
        <v>/</v>
      </c>
      <c r="X101" s="113" t="str">
        <f t="shared" si="208"/>
        <v>/</v>
      </c>
      <c r="Y101" s="112"/>
      <c r="Z101" s="113" t="str">
        <f>Z100</f>
        <v>No</v>
      </c>
      <c r="AA101" s="113" t="str">
        <f t="shared" si="207"/>
        <v>/</v>
      </c>
      <c r="AB101" s="113" t="str">
        <f t="shared" si="207"/>
        <v>The management of 1 capita yearly load of food waste (FW), blackwater (BW) and greywater (GW)</v>
      </c>
      <c r="AC101" s="113" t="str">
        <f t="shared" si="207"/>
        <v>Sweden</v>
      </c>
      <c r="AD101" s="113" t="str">
        <f t="shared" si="207"/>
        <v>Yes</v>
      </c>
      <c r="AE101" s="113" t="str">
        <f>AE100</f>
        <v>No</v>
      </c>
    </row>
    <row r="102" spans="1:31" s="14" customFormat="1" ht="45" x14ac:dyDescent="0.25">
      <c r="A102" s="134">
        <f>A101</f>
        <v>28</v>
      </c>
      <c r="B102" s="107"/>
      <c r="C102" s="136" t="str">
        <f t="shared" si="200"/>
        <v>Kjerstadius, H; Saraiva, AB; Spangberg, J; Davidsson, A</v>
      </c>
      <c r="D102" s="136" t="str">
        <f t="shared" si="200"/>
        <v>Carbon footprint of urban source separation for nutrient recovery</v>
      </c>
      <c r="E102" s="113" t="str">
        <f>E101</f>
        <v>ALCA</v>
      </c>
      <c r="F102" s="113">
        <f t="shared" si="201"/>
        <v>2017</v>
      </c>
      <c r="G102" s="113" t="str">
        <f t="shared" si="201"/>
        <v>Nutrient recovery alternatives</v>
      </c>
      <c r="H102" s="113">
        <f t="shared" si="201"/>
        <v>4</v>
      </c>
      <c r="I102" s="4" t="s">
        <v>521</v>
      </c>
      <c r="J102" s="4" t="s">
        <v>1939</v>
      </c>
      <c r="K102" s="4" t="s">
        <v>520</v>
      </c>
      <c r="L102" s="4" t="s">
        <v>522</v>
      </c>
      <c r="M102" s="7" t="str">
        <f t="shared" si="202"/>
        <v>?</v>
      </c>
      <c r="N102" s="4" t="str">
        <f t="shared" si="202"/>
        <v>/</v>
      </c>
      <c r="O102" s="4" t="s">
        <v>35</v>
      </c>
      <c r="P102" s="113" t="str">
        <f t="shared" si="203"/>
        <v xml:space="preserve">N fertilizer
P fertilizer </v>
      </c>
      <c r="Q102" s="113" t="str">
        <f t="shared" si="203"/>
        <v>N: Ammonium nitrate (N35)
P: TSP (P48)</v>
      </c>
      <c r="R102" s="113" t="str">
        <f t="shared" si="203"/>
        <v>Ecoinvent</v>
      </c>
      <c r="S102" s="113" t="str">
        <f t="shared" si="203"/>
        <v>Nutrient</v>
      </c>
      <c r="T102" s="113" t="str">
        <f t="shared" si="204"/>
        <v>?</v>
      </c>
      <c r="U102" s="113" t="str">
        <f t="shared" si="204"/>
        <v>/</v>
      </c>
      <c r="V102" s="113" t="str">
        <f t="shared" ref="V102:X102" si="210">V101</f>
        <v>?</v>
      </c>
      <c r="W102" s="113" t="str">
        <f t="shared" ref="W102" si="211">W101</f>
        <v>/</v>
      </c>
      <c r="X102" s="113" t="str">
        <f t="shared" si="210"/>
        <v>/</v>
      </c>
      <c r="Y102" s="112"/>
      <c r="Z102" s="113" t="str">
        <f>Z101</f>
        <v>No</v>
      </c>
      <c r="AA102" s="113" t="str">
        <f t="shared" si="207"/>
        <v>/</v>
      </c>
      <c r="AB102" s="113" t="str">
        <f t="shared" si="207"/>
        <v>The management of 1 capita yearly load of food waste (FW), blackwater (BW) and greywater (GW)</v>
      </c>
      <c r="AC102" s="113" t="str">
        <f t="shared" si="207"/>
        <v>Sweden</v>
      </c>
      <c r="AD102" s="113" t="str">
        <f t="shared" si="207"/>
        <v>Yes</v>
      </c>
      <c r="AE102" s="113" t="str">
        <f>AE101</f>
        <v>No</v>
      </c>
    </row>
    <row r="103" spans="1:31" s="14" customFormat="1" ht="90" x14ac:dyDescent="0.25">
      <c r="A103" s="134">
        <v>29</v>
      </c>
      <c r="B103" s="111" t="s">
        <v>2048</v>
      </c>
      <c r="C103" s="142" t="s">
        <v>523</v>
      </c>
      <c r="D103" s="143" t="s">
        <v>524</v>
      </c>
      <c r="E103" s="144" t="s">
        <v>525</v>
      </c>
      <c r="F103" s="144">
        <v>2017</v>
      </c>
      <c r="G103" s="144" t="s">
        <v>526</v>
      </c>
      <c r="H103" s="144">
        <v>1</v>
      </c>
      <c r="I103" s="70" t="s">
        <v>30</v>
      </c>
      <c r="J103" s="69" t="s">
        <v>527</v>
      </c>
      <c r="K103" s="69" t="s">
        <v>126</v>
      </c>
      <c r="L103" s="69" t="s">
        <v>58</v>
      </c>
      <c r="M103" s="70" t="s">
        <v>53</v>
      </c>
      <c r="N103" s="69" t="s">
        <v>4</v>
      </c>
      <c r="O103" s="69" t="s">
        <v>799</v>
      </c>
      <c r="P103" s="69" t="s">
        <v>528</v>
      </c>
      <c r="Q103" s="69" t="s">
        <v>529</v>
      </c>
      <c r="R103" s="69" t="s">
        <v>530</v>
      </c>
      <c r="S103" s="144" t="s">
        <v>39</v>
      </c>
      <c r="T103" s="4" t="s">
        <v>2090</v>
      </c>
      <c r="U103" s="4" t="s">
        <v>531</v>
      </c>
      <c r="V103" s="112" t="s">
        <v>2026</v>
      </c>
      <c r="W103" s="112" t="s">
        <v>40</v>
      </c>
      <c r="X103" s="112" t="s">
        <v>2035</v>
      </c>
      <c r="Y103" s="113" t="s">
        <v>41</v>
      </c>
      <c r="Z103" s="113" t="s">
        <v>2092</v>
      </c>
      <c r="AA103" s="113" t="s">
        <v>2091</v>
      </c>
      <c r="AB103" s="113" t="s">
        <v>1940</v>
      </c>
      <c r="AC103" s="113" t="s">
        <v>516</v>
      </c>
      <c r="AD103" s="113" t="s">
        <v>41</v>
      </c>
      <c r="AE103" s="113" t="s">
        <v>42</v>
      </c>
    </row>
    <row r="104" spans="1:31" s="14" customFormat="1" ht="90" x14ac:dyDescent="0.25">
      <c r="A104" s="134">
        <f>A103</f>
        <v>29</v>
      </c>
      <c r="B104" s="111"/>
      <c r="C104" s="142" t="str">
        <f t="shared" ref="C104:I105" si="212">C103</f>
        <v>Heimersson, S; Svanstrom, M; Cederberg, C; Peters, G</v>
      </c>
      <c r="D104" s="142" t="str">
        <f t="shared" si="212"/>
        <v>Improved life cycle modelling of benefits from sewage sludge anaerobic digestion and land application</v>
      </c>
      <c r="E104" s="144" t="str">
        <f t="shared" si="212"/>
        <v xml:space="preserve">ALCA </v>
      </c>
      <c r="F104" s="144">
        <f t="shared" si="212"/>
        <v>2017</v>
      </c>
      <c r="G104" s="144" t="str">
        <f t="shared" si="212"/>
        <v>Multifunctionality approaches (substitution/allocation) in sludge reuse</v>
      </c>
      <c r="H104" s="144">
        <f t="shared" si="212"/>
        <v>1</v>
      </c>
      <c r="I104" s="70" t="str">
        <f t="shared" si="212"/>
        <v>AD</v>
      </c>
      <c r="J104" s="69" t="s">
        <v>527</v>
      </c>
      <c r="K104" s="69" t="str">
        <f t="shared" ref="K104:N105" si="213">K103</f>
        <v>Sludge</v>
      </c>
      <c r="L104" s="69" t="str">
        <f t="shared" si="213"/>
        <v>Digestate</v>
      </c>
      <c r="M104" s="70" t="str">
        <f t="shared" si="213"/>
        <v>?</v>
      </c>
      <c r="N104" s="69" t="str">
        <f t="shared" si="213"/>
        <v>/</v>
      </c>
      <c r="O104" s="69" t="str">
        <f>O103</f>
        <v xml:space="preserve">N
P
</v>
      </c>
      <c r="P104" s="144" t="s">
        <v>2088</v>
      </c>
      <c r="Q104" s="69" t="s">
        <v>2089</v>
      </c>
      <c r="R104" s="69" t="str">
        <f>R103</f>
        <v>fertilizer Europe (Brentrup, 2015)</v>
      </c>
      <c r="S104" s="144" t="str">
        <f>S103</f>
        <v xml:space="preserve">Nutrient </v>
      </c>
      <c r="T104" s="4" t="s">
        <v>503</v>
      </c>
      <c r="U104" s="4" t="s">
        <v>532</v>
      </c>
      <c r="V104" s="112"/>
      <c r="W104" s="112"/>
      <c r="X104" s="112"/>
      <c r="Y104" s="113"/>
      <c r="Z104" s="113" t="str">
        <f t="shared" ref="Z104:AD105" si="214">Z103</f>
        <v>Substitution rate</v>
      </c>
      <c r="AA104" s="113" t="str">
        <f t="shared" si="214"/>
        <v xml:space="preserve">Yes:
The ratio at which the N in sludge replaces mineral N fertilizer was shown to be important for the overall LCA results. </v>
      </c>
      <c r="AB104" s="113" t="str">
        <f t="shared" si="214"/>
        <v xml:space="preserve">The treatment and use of 1 dry tons of sludge </v>
      </c>
      <c r="AC104" s="113" t="str">
        <f t="shared" si="214"/>
        <v>Sweden</v>
      </c>
      <c r="AD104" s="113" t="str">
        <f t="shared" si="214"/>
        <v>Yes</v>
      </c>
      <c r="AE104" s="113" t="str">
        <f>AE103</f>
        <v>No</v>
      </c>
    </row>
    <row r="105" spans="1:31" s="14" customFormat="1" ht="90" x14ac:dyDescent="0.25">
      <c r="A105" s="134">
        <f>A104</f>
        <v>29</v>
      </c>
      <c r="B105" s="111"/>
      <c r="C105" s="142" t="str">
        <f t="shared" si="212"/>
        <v>Heimersson, S; Svanstrom, M; Cederberg, C; Peters, G</v>
      </c>
      <c r="D105" s="142" t="str">
        <f t="shared" si="212"/>
        <v>Improved life cycle modelling of benefits from sewage sludge anaerobic digestion and land application</v>
      </c>
      <c r="E105" s="144" t="str">
        <f t="shared" si="212"/>
        <v xml:space="preserve">ALCA </v>
      </c>
      <c r="F105" s="144">
        <f t="shared" si="212"/>
        <v>2017</v>
      </c>
      <c r="G105" s="144" t="str">
        <f t="shared" si="212"/>
        <v>Multifunctionality approaches (substitution/allocation) in sludge reuse</v>
      </c>
      <c r="H105" s="144">
        <f t="shared" si="212"/>
        <v>1</v>
      </c>
      <c r="I105" s="70" t="str">
        <f t="shared" si="212"/>
        <v>AD</v>
      </c>
      <c r="J105" s="69" t="s">
        <v>527</v>
      </c>
      <c r="K105" s="69" t="str">
        <f t="shared" si="213"/>
        <v>Sludge</v>
      </c>
      <c r="L105" s="69" t="str">
        <f t="shared" si="213"/>
        <v>Digestate</v>
      </c>
      <c r="M105" s="70" t="str">
        <f t="shared" si="213"/>
        <v>?</v>
      </c>
      <c r="N105" s="69" t="str">
        <f t="shared" si="213"/>
        <v>/</v>
      </c>
      <c r="O105" s="69" t="str">
        <f>O104</f>
        <v xml:space="preserve">N
P
</v>
      </c>
      <c r="P105" s="144" t="str">
        <f>P104</f>
        <v xml:space="preserve">N fertilizer
P fertilizer 
</v>
      </c>
      <c r="Q105" s="69" t="s">
        <v>2089</v>
      </c>
      <c r="R105" s="69" t="str">
        <f>R104</f>
        <v>fertilizer Europe (Brentrup, 2015)</v>
      </c>
      <c r="S105" s="144" t="str">
        <f>S104</f>
        <v xml:space="preserve">Nutrient </v>
      </c>
      <c r="T105" s="4" t="s">
        <v>503</v>
      </c>
      <c r="U105" s="4" t="s">
        <v>533</v>
      </c>
      <c r="V105" s="112"/>
      <c r="W105" s="112"/>
      <c r="X105" s="112"/>
      <c r="Y105" s="113"/>
      <c r="Z105" s="113" t="str">
        <f t="shared" si="214"/>
        <v>Substitution rate</v>
      </c>
      <c r="AA105" s="113" t="str">
        <f t="shared" si="214"/>
        <v xml:space="preserve">Yes:
The ratio at which the N in sludge replaces mineral N fertilizer was shown to be important for the overall LCA results. </v>
      </c>
      <c r="AB105" s="113" t="str">
        <f t="shared" si="214"/>
        <v xml:space="preserve">The treatment and use of 1 dry tons of sludge </v>
      </c>
      <c r="AC105" s="113" t="str">
        <f t="shared" si="214"/>
        <v>Sweden</v>
      </c>
      <c r="AD105" s="113" t="str">
        <f t="shared" si="214"/>
        <v>Yes</v>
      </c>
      <c r="AE105" s="113" t="str">
        <f>AE104</f>
        <v>No</v>
      </c>
    </row>
    <row r="106" spans="1:31" s="14" customFormat="1" ht="135" x14ac:dyDescent="0.25">
      <c r="A106" s="15">
        <v>30</v>
      </c>
      <c r="B106" s="65" t="s">
        <v>2048</v>
      </c>
      <c r="C106" s="67" t="s">
        <v>534</v>
      </c>
      <c r="D106" s="68" t="s">
        <v>535</v>
      </c>
      <c r="E106" s="4" t="s">
        <v>53</v>
      </c>
      <c r="F106" s="4">
        <v>2015</v>
      </c>
      <c r="G106" s="4" t="s">
        <v>479</v>
      </c>
      <c r="H106" s="4">
        <v>1</v>
      </c>
      <c r="I106" s="4" t="s">
        <v>536</v>
      </c>
      <c r="J106" s="4" t="s">
        <v>537</v>
      </c>
      <c r="K106" s="4" t="s">
        <v>31</v>
      </c>
      <c r="L106" s="4" t="s">
        <v>538</v>
      </c>
      <c r="M106" s="4" t="s">
        <v>53</v>
      </c>
      <c r="N106" s="4" t="s">
        <v>4</v>
      </c>
      <c r="O106" s="4" t="s">
        <v>35</v>
      </c>
      <c r="P106" s="4" t="s">
        <v>36</v>
      </c>
      <c r="Q106" s="4" t="s">
        <v>539</v>
      </c>
      <c r="R106" s="4" t="s">
        <v>38</v>
      </c>
      <c r="S106" s="4" t="s">
        <v>39</v>
      </c>
      <c r="T106" s="4" t="s">
        <v>540</v>
      </c>
      <c r="U106" s="4" t="s">
        <v>541</v>
      </c>
      <c r="V106" s="44" t="s">
        <v>2026</v>
      </c>
      <c r="W106" s="44" t="s">
        <v>40</v>
      </c>
      <c r="X106" s="44" t="s">
        <v>2035</v>
      </c>
      <c r="Y106" s="4" t="s">
        <v>41</v>
      </c>
      <c r="Z106" s="4" t="s">
        <v>42</v>
      </c>
      <c r="AA106" s="4" t="s">
        <v>4</v>
      </c>
      <c r="AB106" s="4" t="s">
        <v>542</v>
      </c>
      <c r="AC106" s="4" t="s">
        <v>286</v>
      </c>
      <c r="AD106" s="4" t="s">
        <v>42</v>
      </c>
      <c r="AE106" s="4" t="s">
        <v>4</v>
      </c>
    </row>
    <row r="107" spans="1:31" s="14" customFormat="1" ht="135" x14ac:dyDescent="0.25">
      <c r="A107" s="15">
        <v>31</v>
      </c>
      <c r="B107" s="65" t="s">
        <v>2048</v>
      </c>
      <c r="C107" s="17" t="s">
        <v>543</v>
      </c>
      <c r="D107" s="17" t="s">
        <v>544</v>
      </c>
      <c r="E107" s="4" t="s">
        <v>545</v>
      </c>
      <c r="F107" s="4">
        <v>2015</v>
      </c>
      <c r="G107" s="4" t="s">
        <v>546</v>
      </c>
      <c r="H107" s="4">
        <v>1</v>
      </c>
      <c r="I107" s="4" t="s">
        <v>547</v>
      </c>
      <c r="J107" s="4" t="s">
        <v>2122</v>
      </c>
      <c r="K107" s="4" t="s">
        <v>548</v>
      </c>
      <c r="L107" s="4" t="s">
        <v>161</v>
      </c>
      <c r="M107" s="4" t="s">
        <v>53</v>
      </c>
      <c r="N107" s="4" t="s">
        <v>4</v>
      </c>
      <c r="O107" s="4" t="s">
        <v>35</v>
      </c>
      <c r="P107" s="4" t="s">
        <v>36</v>
      </c>
      <c r="Q107" s="4" t="s">
        <v>549</v>
      </c>
      <c r="R107" s="4" t="s">
        <v>62</v>
      </c>
      <c r="S107" s="4" t="s">
        <v>53</v>
      </c>
      <c r="T107" s="4" t="s">
        <v>53</v>
      </c>
      <c r="U107" s="4" t="s">
        <v>4</v>
      </c>
      <c r="V107" s="44" t="s">
        <v>53</v>
      </c>
      <c r="W107" s="44" t="s">
        <v>4</v>
      </c>
      <c r="X107" s="44" t="s">
        <v>4</v>
      </c>
      <c r="Y107" s="4" t="s">
        <v>41</v>
      </c>
      <c r="Z107" s="4" t="s">
        <v>4</v>
      </c>
      <c r="AA107" s="4" t="s">
        <v>4</v>
      </c>
      <c r="AB107" s="4" t="s">
        <v>550</v>
      </c>
      <c r="AC107" s="4" t="s">
        <v>551</v>
      </c>
      <c r="AD107" s="4" t="s">
        <v>329</v>
      </c>
      <c r="AE107" s="4" t="s">
        <v>4</v>
      </c>
    </row>
    <row r="108" spans="1:31" s="14" customFormat="1" ht="120" x14ac:dyDescent="0.25">
      <c r="A108" s="134">
        <v>32</v>
      </c>
      <c r="B108" s="107" t="s">
        <v>2048</v>
      </c>
      <c r="C108" s="139" t="s">
        <v>552</v>
      </c>
      <c r="D108" s="135" t="s">
        <v>553</v>
      </c>
      <c r="E108" s="113" t="s">
        <v>53</v>
      </c>
      <c r="F108" s="113">
        <v>2015</v>
      </c>
      <c r="G108" s="113" t="s">
        <v>554</v>
      </c>
      <c r="H108" s="113">
        <v>4</v>
      </c>
      <c r="I108" s="4" t="s">
        <v>1941</v>
      </c>
      <c r="J108" s="4" t="s">
        <v>555</v>
      </c>
      <c r="K108" s="4" t="s">
        <v>481</v>
      </c>
      <c r="L108" s="4" t="s">
        <v>481</v>
      </c>
      <c r="M108" s="4" t="s">
        <v>556</v>
      </c>
      <c r="N108" s="4" t="s">
        <v>557</v>
      </c>
      <c r="O108" s="4" t="s">
        <v>60</v>
      </c>
      <c r="P108" s="4" t="s">
        <v>558</v>
      </c>
      <c r="Q108" s="4" t="s">
        <v>559</v>
      </c>
      <c r="R108" s="113" t="s">
        <v>38</v>
      </c>
      <c r="S108" s="113" t="s">
        <v>39</v>
      </c>
      <c r="T108" s="113" t="s">
        <v>53</v>
      </c>
      <c r="U108" s="113" t="s">
        <v>2072</v>
      </c>
      <c r="V108" s="113" t="s">
        <v>2026</v>
      </c>
      <c r="W108" s="113" t="s">
        <v>40</v>
      </c>
      <c r="X108" s="113" t="s">
        <v>2035</v>
      </c>
      <c r="Y108" s="112" t="s">
        <v>41</v>
      </c>
      <c r="Z108" s="4" t="s">
        <v>4</v>
      </c>
      <c r="AA108" s="4" t="s">
        <v>4</v>
      </c>
      <c r="AB108" s="113" t="s">
        <v>560</v>
      </c>
      <c r="AC108" s="113" t="s">
        <v>934</v>
      </c>
      <c r="AD108" s="113" t="s">
        <v>41</v>
      </c>
      <c r="AE108" s="113" t="s">
        <v>41</v>
      </c>
    </row>
    <row r="109" spans="1:31" s="14" customFormat="1" ht="150" x14ac:dyDescent="0.25">
      <c r="A109" s="134">
        <f>A108</f>
        <v>32</v>
      </c>
      <c r="B109" s="107"/>
      <c r="C109" s="136" t="str">
        <f t="shared" ref="C109:D111" si="215">C108</f>
        <v>Bradford-Hartke, Z; Lane, J; Lant, P; Leslie, G</v>
      </c>
      <c r="D109" s="136" t="str">
        <f t="shared" si="215"/>
        <v>Environmental Benefits and Burdens of Phosphorus Recovery from Municipal Wastewater</v>
      </c>
      <c r="E109" s="113" t="str">
        <f>E108</f>
        <v>?</v>
      </c>
      <c r="F109" s="113">
        <f t="shared" ref="F109:H111" si="216">F108</f>
        <v>2015</v>
      </c>
      <c r="G109" s="113" t="str">
        <f t="shared" si="216"/>
        <v>Nutrient recovery in WWTP</v>
      </c>
      <c r="H109" s="113">
        <f t="shared" si="216"/>
        <v>4</v>
      </c>
      <c r="I109" s="4" t="s">
        <v>561</v>
      </c>
      <c r="J109" s="4" t="s">
        <v>562</v>
      </c>
      <c r="K109" s="4" t="s">
        <v>31</v>
      </c>
      <c r="L109" s="4" t="s">
        <v>32</v>
      </c>
      <c r="M109" s="4" t="s">
        <v>503</v>
      </c>
      <c r="N109" s="4" t="s">
        <v>563</v>
      </c>
      <c r="O109" s="4" t="s">
        <v>35</v>
      </c>
      <c r="P109" s="113" t="s">
        <v>36</v>
      </c>
      <c r="Q109" s="113" t="s">
        <v>564</v>
      </c>
      <c r="R109" s="113" t="str">
        <f t="shared" ref="R109:S111" si="217">R108</f>
        <v>Ecoinvent</v>
      </c>
      <c r="S109" s="113" t="str">
        <f t="shared" si="217"/>
        <v xml:space="preserve">Nutrient </v>
      </c>
      <c r="T109" s="113" t="str">
        <f t="shared" ref="T109:U111" si="218">T108</f>
        <v>?</v>
      </c>
      <c r="U109" s="113" t="str">
        <f t="shared" si="218"/>
        <v>see PNA</v>
      </c>
      <c r="V109" s="113" t="str">
        <f t="shared" ref="V109:X109" si="219">V108</f>
        <v>Single constraining factor</v>
      </c>
      <c r="W109" s="113" t="str">
        <f t="shared" ref="W109" si="220">W108</f>
        <v>PNA</v>
      </c>
      <c r="X109" s="113" t="str">
        <f t="shared" si="219"/>
        <v>Internal</v>
      </c>
      <c r="Y109" s="112"/>
      <c r="Z109" s="113" t="s">
        <v>565</v>
      </c>
      <c r="AA109" s="113" t="s">
        <v>2056</v>
      </c>
      <c r="AB109" s="113" t="str">
        <f t="shared" ref="AB109:AD111" si="221">AB108</f>
        <v>1 kg of plant available phosphorus able to offset synthetic fertilizer</v>
      </c>
      <c r="AC109" s="113" t="str">
        <f t="shared" si="221"/>
        <v>Australia</v>
      </c>
      <c r="AD109" s="113" t="str">
        <f t="shared" si="221"/>
        <v>Yes</v>
      </c>
      <c r="AE109" s="113" t="str">
        <f>AE108</f>
        <v>Yes</v>
      </c>
    </row>
    <row r="110" spans="1:31" s="14" customFormat="1" ht="60" x14ac:dyDescent="0.25">
      <c r="A110" s="134">
        <f>A109</f>
        <v>32</v>
      </c>
      <c r="B110" s="107"/>
      <c r="C110" s="136" t="str">
        <f t="shared" si="215"/>
        <v>Bradford-Hartke, Z; Lane, J; Lant, P; Leslie, G</v>
      </c>
      <c r="D110" s="136" t="str">
        <f t="shared" si="215"/>
        <v>Environmental Benefits and Burdens of Phosphorus Recovery from Municipal Wastewater</v>
      </c>
      <c r="E110" s="113" t="str">
        <f>E109</f>
        <v>?</v>
      </c>
      <c r="F110" s="113">
        <f t="shared" si="216"/>
        <v>2015</v>
      </c>
      <c r="G110" s="113" t="str">
        <f t="shared" si="216"/>
        <v>Nutrient recovery in WWTP</v>
      </c>
      <c r="H110" s="113">
        <f t="shared" si="216"/>
        <v>4</v>
      </c>
      <c r="I110" s="4" t="s">
        <v>566</v>
      </c>
      <c r="J110" s="4" t="s">
        <v>1942</v>
      </c>
      <c r="K110" s="4" t="str">
        <f>K109</f>
        <v>Wastewater</v>
      </c>
      <c r="L110" s="4" t="s">
        <v>567</v>
      </c>
      <c r="M110" s="4" t="s">
        <v>568</v>
      </c>
      <c r="N110" s="4" t="s">
        <v>569</v>
      </c>
      <c r="O110" s="4" t="s">
        <v>35</v>
      </c>
      <c r="P110" s="113" t="str">
        <f>P109</f>
        <v xml:space="preserve">N fertilizer
P fertilizer </v>
      </c>
      <c r="Q110" s="113" t="str">
        <f>Q109</f>
        <v xml:space="preserve">Urea
Diammonium phosphate (DAP)
</v>
      </c>
      <c r="R110" s="113" t="str">
        <f t="shared" si="217"/>
        <v>Ecoinvent</v>
      </c>
      <c r="S110" s="113" t="str">
        <f t="shared" si="217"/>
        <v xml:space="preserve">Nutrient </v>
      </c>
      <c r="T110" s="113" t="str">
        <f t="shared" si="218"/>
        <v>?</v>
      </c>
      <c r="U110" s="113" t="str">
        <f t="shared" si="218"/>
        <v>see PNA</v>
      </c>
      <c r="V110" s="113" t="str">
        <f t="shared" ref="V110:X110" si="222">V109</f>
        <v>Single constraining factor</v>
      </c>
      <c r="W110" s="113" t="str">
        <f t="shared" ref="W110" si="223">W109</f>
        <v>PNA</v>
      </c>
      <c r="X110" s="113" t="str">
        <f t="shared" si="222"/>
        <v>Internal</v>
      </c>
      <c r="Y110" s="112"/>
      <c r="Z110" s="113" t="str">
        <f>Z109</f>
        <v>P plant availability</v>
      </c>
      <c r="AA110" s="113" t="str">
        <f>AA109</f>
        <v xml:space="preserve">No: Improvement due to higher availability. However, the credits do not offset the burdens. </v>
      </c>
      <c r="AB110" s="113" t="str">
        <f t="shared" si="221"/>
        <v>1 kg of plant available phosphorus able to offset synthetic fertilizer</v>
      </c>
      <c r="AC110" s="113" t="str">
        <f t="shared" si="221"/>
        <v>Australia</v>
      </c>
      <c r="AD110" s="113" t="str">
        <f t="shared" si="221"/>
        <v>Yes</v>
      </c>
      <c r="AE110" s="113" t="str">
        <f>AE109</f>
        <v>Yes</v>
      </c>
    </row>
    <row r="111" spans="1:31" s="14" customFormat="1" ht="105" x14ac:dyDescent="0.25">
      <c r="A111" s="134">
        <f>A110</f>
        <v>32</v>
      </c>
      <c r="B111" s="107"/>
      <c r="C111" s="136" t="str">
        <f t="shared" si="215"/>
        <v>Bradford-Hartke, Z; Lane, J; Lant, P; Leslie, G</v>
      </c>
      <c r="D111" s="136" t="str">
        <f t="shared" si="215"/>
        <v>Environmental Benefits and Burdens of Phosphorus Recovery from Municipal Wastewater</v>
      </c>
      <c r="E111" s="113" t="str">
        <f>E110</f>
        <v>?</v>
      </c>
      <c r="F111" s="113">
        <f t="shared" si="216"/>
        <v>2015</v>
      </c>
      <c r="G111" s="113" t="str">
        <f t="shared" si="216"/>
        <v>Nutrient recovery in WWTP</v>
      </c>
      <c r="H111" s="113">
        <f t="shared" si="216"/>
        <v>4</v>
      </c>
      <c r="I111" s="4" t="s">
        <v>410</v>
      </c>
      <c r="J111" s="4" t="s">
        <v>570</v>
      </c>
      <c r="K111" s="4" t="s">
        <v>2123</v>
      </c>
      <c r="L111" s="4" t="s">
        <v>161</v>
      </c>
      <c r="M111" s="4" t="s">
        <v>571</v>
      </c>
      <c r="N111" s="4" t="s">
        <v>572</v>
      </c>
      <c r="O111" s="4" t="s">
        <v>35</v>
      </c>
      <c r="P111" s="113" t="str">
        <f>P110</f>
        <v xml:space="preserve">N fertilizer
P fertilizer </v>
      </c>
      <c r="Q111" s="113" t="str">
        <f>Q110</f>
        <v xml:space="preserve">Urea
Diammonium phosphate (DAP)
</v>
      </c>
      <c r="R111" s="113" t="str">
        <f t="shared" si="217"/>
        <v>Ecoinvent</v>
      </c>
      <c r="S111" s="113" t="str">
        <f t="shared" si="217"/>
        <v xml:space="preserve">Nutrient </v>
      </c>
      <c r="T111" s="113" t="str">
        <f t="shared" si="218"/>
        <v>?</v>
      </c>
      <c r="U111" s="113" t="str">
        <f t="shared" si="218"/>
        <v>see PNA</v>
      </c>
      <c r="V111" s="113" t="str">
        <f t="shared" ref="V111:X111" si="224">V110</f>
        <v>Single constraining factor</v>
      </c>
      <c r="W111" s="113" t="str">
        <f t="shared" ref="W111" si="225">W110</f>
        <v>PNA</v>
      </c>
      <c r="X111" s="113" t="str">
        <f t="shared" si="224"/>
        <v>Internal</v>
      </c>
      <c r="Y111" s="112"/>
      <c r="Z111" s="4" t="s">
        <v>4</v>
      </c>
      <c r="AA111" s="4" t="s">
        <v>4</v>
      </c>
      <c r="AB111" s="113" t="str">
        <f t="shared" si="221"/>
        <v>1 kg of plant available phosphorus able to offset synthetic fertilizer</v>
      </c>
      <c r="AC111" s="113" t="str">
        <f t="shared" si="221"/>
        <v>Australia</v>
      </c>
      <c r="AD111" s="113" t="str">
        <f t="shared" si="221"/>
        <v>Yes</v>
      </c>
      <c r="AE111" s="113" t="str">
        <f>AE110</f>
        <v>Yes</v>
      </c>
    </row>
    <row r="112" spans="1:31" s="14" customFormat="1" ht="180" x14ac:dyDescent="0.25">
      <c r="A112" s="15">
        <v>33</v>
      </c>
      <c r="B112" s="65" t="s">
        <v>2048</v>
      </c>
      <c r="C112" s="16" t="s">
        <v>573</v>
      </c>
      <c r="D112" s="17" t="s">
        <v>574</v>
      </c>
      <c r="E112" s="4" t="s">
        <v>53</v>
      </c>
      <c r="F112" s="4">
        <v>2015</v>
      </c>
      <c r="G112" s="4" t="s">
        <v>575</v>
      </c>
      <c r="H112" s="4">
        <v>1</v>
      </c>
      <c r="I112" s="4" t="s">
        <v>576</v>
      </c>
      <c r="J112" s="4" t="s">
        <v>577</v>
      </c>
      <c r="K112" s="4" t="s">
        <v>126</v>
      </c>
      <c r="L112" s="4" t="s">
        <v>72</v>
      </c>
      <c r="M112" s="4" t="s">
        <v>578</v>
      </c>
      <c r="N112" s="4" t="s">
        <v>579</v>
      </c>
      <c r="O112" s="4" t="s">
        <v>580</v>
      </c>
      <c r="P112" s="4" t="s">
        <v>581</v>
      </c>
      <c r="Q112" s="4" t="s">
        <v>582</v>
      </c>
      <c r="R112" s="4" t="s">
        <v>38</v>
      </c>
      <c r="S112" s="4" t="s">
        <v>39</v>
      </c>
      <c r="T112" s="4" t="s">
        <v>53</v>
      </c>
      <c r="U112" s="4" t="s">
        <v>2073</v>
      </c>
      <c r="V112" s="44" t="s">
        <v>2026</v>
      </c>
      <c r="W112" s="44" t="s">
        <v>40</v>
      </c>
      <c r="X112" s="44" t="s">
        <v>2035</v>
      </c>
      <c r="Y112" s="4" t="s">
        <v>42</v>
      </c>
      <c r="Z112" s="4" t="s">
        <v>42</v>
      </c>
      <c r="AA112" s="4" t="s">
        <v>4</v>
      </c>
      <c r="AB112" s="4" t="s">
        <v>583</v>
      </c>
      <c r="AC112" s="4" t="s">
        <v>444</v>
      </c>
      <c r="AD112" s="4" t="s">
        <v>41</v>
      </c>
      <c r="AE112" s="4" t="s">
        <v>41</v>
      </c>
    </row>
    <row r="113" spans="1:31" s="14" customFormat="1" ht="150" x14ac:dyDescent="0.25">
      <c r="A113" s="15">
        <v>34</v>
      </c>
      <c r="B113" s="65" t="s">
        <v>2048</v>
      </c>
      <c r="C113" s="16" t="s">
        <v>584</v>
      </c>
      <c r="D113" s="17" t="s">
        <v>585</v>
      </c>
      <c r="E113" s="4" t="s">
        <v>53</v>
      </c>
      <c r="F113" s="4">
        <v>2015</v>
      </c>
      <c r="G113" s="4" t="s">
        <v>586</v>
      </c>
      <c r="H113" s="4">
        <v>1</v>
      </c>
      <c r="I113" s="4" t="s">
        <v>213</v>
      </c>
      <c r="J113" s="4" t="s">
        <v>1943</v>
      </c>
      <c r="K113" s="4" t="s">
        <v>151</v>
      </c>
      <c r="L113" s="4" t="s">
        <v>126</v>
      </c>
      <c r="M113" s="6">
        <v>0.35</v>
      </c>
      <c r="N113" s="6" t="s">
        <v>587</v>
      </c>
      <c r="O113" s="4" t="s">
        <v>91</v>
      </c>
      <c r="P113" s="4" t="s">
        <v>142</v>
      </c>
      <c r="Q113" s="4" t="s">
        <v>588</v>
      </c>
      <c r="R113" s="4" t="s">
        <v>589</v>
      </c>
      <c r="S113" s="4" t="s">
        <v>39</v>
      </c>
      <c r="T113" s="4" t="s">
        <v>53</v>
      </c>
      <c r="U113" s="4" t="s">
        <v>2072</v>
      </c>
      <c r="V113" s="44" t="s">
        <v>2026</v>
      </c>
      <c r="W113" s="44" t="s">
        <v>40</v>
      </c>
      <c r="X113" s="44" t="s">
        <v>2035</v>
      </c>
      <c r="Y113" s="4" t="s">
        <v>42</v>
      </c>
      <c r="Z113" s="4" t="s">
        <v>42</v>
      </c>
      <c r="AA113" s="4" t="s">
        <v>4</v>
      </c>
      <c r="AB113" s="4" t="s">
        <v>591</v>
      </c>
      <c r="AC113" s="4" t="s">
        <v>551</v>
      </c>
      <c r="AD113" s="4" t="s">
        <v>41</v>
      </c>
      <c r="AE113" s="4" t="s">
        <v>41</v>
      </c>
    </row>
    <row r="114" spans="1:31" s="14" customFormat="1" ht="120" x14ac:dyDescent="0.25">
      <c r="A114" s="15">
        <v>35</v>
      </c>
      <c r="B114" s="65" t="s">
        <v>2048</v>
      </c>
      <c r="C114" s="16" t="s">
        <v>592</v>
      </c>
      <c r="D114" s="16" t="s">
        <v>593</v>
      </c>
      <c r="E114" s="4" t="s">
        <v>28</v>
      </c>
      <c r="F114" s="4">
        <v>2015</v>
      </c>
      <c r="G114" s="4" t="s">
        <v>594</v>
      </c>
      <c r="H114" s="4">
        <v>1</v>
      </c>
      <c r="I114" s="4" t="s">
        <v>294</v>
      </c>
      <c r="J114" s="4" t="s">
        <v>595</v>
      </c>
      <c r="K114" s="4" t="s">
        <v>65</v>
      </c>
      <c r="L114" s="4" t="s">
        <v>72</v>
      </c>
      <c r="M114" s="4" t="s">
        <v>596</v>
      </c>
      <c r="N114" s="4" t="s">
        <v>597</v>
      </c>
      <c r="O114" s="4" t="s">
        <v>35</v>
      </c>
      <c r="P114" s="4" t="s">
        <v>598</v>
      </c>
      <c r="Q114" s="4" t="s">
        <v>326</v>
      </c>
      <c r="R114" s="4" t="s">
        <v>599</v>
      </c>
      <c r="S114" s="4" t="s">
        <v>39</v>
      </c>
      <c r="T114" s="24" t="s">
        <v>53</v>
      </c>
      <c r="U114" s="44" t="s">
        <v>2072</v>
      </c>
      <c r="V114" s="47" t="s">
        <v>2026</v>
      </c>
      <c r="W114" s="47" t="s">
        <v>40</v>
      </c>
      <c r="X114" s="47" t="s">
        <v>2035</v>
      </c>
      <c r="Y114" s="4" t="s">
        <v>41</v>
      </c>
      <c r="Z114" s="4" t="s">
        <v>4</v>
      </c>
      <c r="AA114" s="4" t="s">
        <v>4</v>
      </c>
      <c r="AB114" s="4" t="s">
        <v>600</v>
      </c>
      <c r="AC114" s="4" t="s">
        <v>363</v>
      </c>
      <c r="AD114" s="4" t="s">
        <v>41</v>
      </c>
      <c r="AE114" s="4" t="s">
        <v>42</v>
      </c>
    </row>
    <row r="115" spans="1:31" s="14" customFormat="1" ht="90" x14ac:dyDescent="0.25">
      <c r="A115" s="134">
        <v>36</v>
      </c>
      <c r="B115" s="107" t="s">
        <v>2048</v>
      </c>
      <c r="C115" s="139" t="s">
        <v>601</v>
      </c>
      <c r="D115" s="139" t="s">
        <v>602</v>
      </c>
      <c r="E115" s="113" t="s">
        <v>53</v>
      </c>
      <c r="F115" s="113">
        <v>2014</v>
      </c>
      <c r="G115" s="113" t="s">
        <v>166</v>
      </c>
      <c r="H115" s="113">
        <v>2</v>
      </c>
      <c r="I115" s="4" t="s">
        <v>70</v>
      </c>
      <c r="J115" s="4" t="s">
        <v>603</v>
      </c>
      <c r="K115" s="4" t="s">
        <v>65</v>
      </c>
      <c r="L115" s="4" t="s">
        <v>72</v>
      </c>
      <c r="M115" s="7" t="s">
        <v>53</v>
      </c>
      <c r="N115" s="4" t="s">
        <v>4</v>
      </c>
      <c r="O115" s="4" t="s">
        <v>60</v>
      </c>
      <c r="P115" s="113" t="s">
        <v>604</v>
      </c>
      <c r="Q115" s="113" t="s">
        <v>53</v>
      </c>
      <c r="R115" s="113" t="s">
        <v>53</v>
      </c>
      <c r="S115" s="113" t="s">
        <v>53</v>
      </c>
      <c r="T115" s="113" t="s">
        <v>53</v>
      </c>
      <c r="U115" s="113" t="s">
        <v>4</v>
      </c>
      <c r="V115" s="113" t="s">
        <v>53</v>
      </c>
      <c r="W115" s="113" t="s">
        <v>4</v>
      </c>
      <c r="X115" s="113" t="s">
        <v>4</v>
      </c>
      <c r="Y115" s="112" t="s">
        <v>41</v>
      </c>
      <c r="Z115" s="113" t="s">
        <v>4</v>
      </c>
      <c r="AA115" s="113" t="s">
        <v>4</v>
      </c>
      <c r="AB115" s="113" t="s">
        <v>1944</v>
      </c>
      <c r="AC115" s="113" t="s">
        <v>605</v>
      </c>
      <c r="AD115" s="113" t="s">
        <v>41</v>
      </c>
      <c r="AE115" s="113" t="s">
        <v>42</v>
      </c>
    </row>
    <row r="116" spans="1:31" s="14" customFormat="1" ht="45" x14ac:dyDescent="0.25">
      <c r="A116" s="134">
        <f>A115</f>
        <v>36</v>
      </c>
      <c r="B116" s="107"/>
      <c r="C116" s="136" t="str">
        <f t="shared" ref="C116:H116" si="226">C115</f>
        <v>Zhao, Y; Deng, WJ</v>
      </c>
      <c r="D116" s="136" t="str">
        <f t="shared" si="226"/>
        <v>Environmental impacts of different food waste resource technologies and the effects of energy mix</v>
      </c>
      <c r="E116" s="113" t="str">
        <f t="shared" si="226"/>
        <v>?</v>
      </c>
      <c r="F116" s="113">
        <f t="shared" si="226"/>
        <v>2014</v>
      </c>
      <c r="G116" s="113" t="str">
        <f t="shared" si="226"/>
        <v xml:space="preserve">Food waste management </v>
      </c>
      <c r="H116" s="113">
        <f t="shared" si="226"/>
        <v>2</v>
      </c>
      <c r="I116" s="4" t="s">
        <v>294</v>
      </c>
      <c r="J116" s="4" t="s">
        <v>606</v>
      </c>
      <c r="K116" s="4" t="str">
        <f>K115</f>
        <v>Food waste</v>
      </c>
      <c r="L116" s="4" t="str">
        <f>L115</f>
        <v>Compost</v>
      </c>
      <c r="M116" s="7" t="str">
        <f>M115</f>
        <v>?</v>
      </c>
      <c r="N116" s="4" t="str">
        <f>N115</f>
        <v>/</v>
      </c>
      <c r="O116" s="4" t="s">
        <v>60</v>
      </c>
      <c r="P116" s="113" t="str">
        <f t="shared" ref="P116:T116" si="227">P115</f>
        <v xml:space="preserve">N fertilizer 
P fertilizer
K fertilizer </v>
      </c>
      <c r="Q116" s="113" t="str">
        <f t="shared" si="227"/>
        <v>?</v>
      </c>
      <c r="R116" s="113" t="str">
        <f t="shared" si="227"/>
        <v>?</v>
      </c>
      <c r="S116" s="113" t="str">
        <f t="shared" si="227"/>
        <v>?</v>
      </c>
      <c r="T116" s="113" t="str">
        <f t="shared" si="227"/>
        <v>?</v>
      </c>
      <c r="U116" s="113" t="str">
        <f>U115</f>
        <v>/</v>
      </c>
      <c r="V116" s="113" t="str">
        <f t="shared" ref="V116:X116" si="228">V115</f>
        <v>?</v>
      </c>
      <c r="W116" s="113" t="str">
        <f t="shared" ref="W116" si="229">W115</f>
        <v>/</v>
      </c>
      <c r="X116" s="113" t="str">
        <f t="shared" si="228"/>
        <v>/</v>
      </c>
      <c r="Y116" s="112"/>
      <c r="Z116" s="113" t="str">
        <f t="shared" ref="Z116:AD116" si="230">Z115</f>
        <v>/</v>
      </c>
      <c r="AA116" s="113" t="str">
        <f t="shared" si="230"/>
        <v>/</v>
      </c>
      <c r="AB116" s="113" t="str">
        <f t="shared" si="230"/>
        <v>To treatment the same amount of food waste (3584 t per day in total)</v>
      </c>
      <c r="AC116" s="113" t="str">
        <f t="shared" si="230"/>
        <v>China</v>
      </c>
      <c r="AD116" s="113" t="str">
        <f t="shared" si="230"/>
        <v>Yes</v>
      </c>
      <c r="AE116" s="113" t="str">
        <f t="shared" ref="AE116:AE118" si="231">AE115</f>
        <v>No</v>
      </c>
    </row>
    <row r="117" spans="1:31" s="14" customFormat="1" ht="240" x14ac:dyDescent="0.25">
      <c r="A117" s="134">
        <v>37</v>
      </c>
      <c r="B117" s="107" t="s">
        <v>2048</v>
      </c>
      <c r="C117" s="139" t="s">
        <v>607</v>
      </c>
      <c r="D117" s="135" t="s">
        <v>608</v>
      </c>
      <c r="E117" s="140" t="s">
        <v>609</v>
      </c>
      <c r="F117" s="113">
        <v>2012</v>
      </c>
      <c r="G117" s="113" t="s">
        <v>610</v>
      </c>
      <c r="H117" s="113">
        <v>2</v>
      </c>
      <c r="I117" s="4" t="s">
        <v>1966</v>
      </c>
      <c r="J117" s="4" t="s">
        <v>611</v>
      </c>
      <c r="K117" s="4" t="s">
        <v>2141</v>
      </c>
      <c r="L117" s="4" t="s">
        <v>58</v>
      </c>
      <c r="M117" s="7" t="s">
        <v>612</v>
      </c>
      <c r="N117" s="4" t="s">
        <v>613</v>
      </c>
      <c r="O117" s="4" t="s">
        <v>60</v>
      </c>
      <c r="P117" s="113" t="s">
        <v>604</v>
      </c>
      <c r="Q117" s="113" t="s">
        <v>614</v>
      </c>
      <c r="R117" s="113" t="s">
        <v>53</v>
      </c>
      <c r="S117" s="113" t="s">
        <v>39</v>
      </c>
      <c r="T117" s="113" t="s">
        <v>53</v>
      </c>
      <c r="U117" s="113" t="s">
        <v>2072</v>
      </c>
      <c r="V117" s="113" t="s">
        <v>2026</v>
      </c>
      <c r="W117" s="113" t="s">
        <v>40</v>
      </c>
      <c r="X117" s="113" t="s">
        <v>2035</v>
      </c>
      <c r="Y117" s="112" t="s">
        <v>41</v>
      </c>
      <c r="Z117" s="113" t="s">
        <v>42</v>
      </c>
      <c r="AA117" s="113" t="s">
        <v>4</v>
      </c>
      <c r="AB117" s="113" t="s">
        <v>1945</v>
      </c>
      <c r="AC117" s="113" t="s">
        <v>615</v>
      </c>
      <c r="AD117" s="113" t="s">
        <v>42</v>
      </c>
      <c r="AE117" s="113" t="s">
        <v>4</v>
      </c>
    </row>
    <row r="118" spans="1:31" s="14" customFormat="1" ht="240" x14ac:dyDescent="0.25">
      <c r="A118" s="134">
        <f>A117</f>
        <v>37</v>
      </c>
      <c r="B118" s="107"/>
      <c r="C118" s="136" t="str">
        <f t="shared" ref="C118:H118" si="232">C117</f>
        <v>Poeschl, M; Ward, S; Owende, P</v>
      </c>
      <c r="D118" s="138" t="str">
        <f t="shared" si="232"/>
        <v>Environmental impacts of biogas deployment - Part II: life cycle assessment of multiple production and utilization pathways</v>
      </c>
      <c r="E118" s="141" t="str">
        <f t="shared" si="232"/>
        <v xml:space="preserve">ALCA
</v>
      </c>
      <c r="F118" s="113">
        <f t="shared" si="232"/>
        <v>2012</v>
      </c>
      <c r="G118" s="113" t="str">
        <f t="shared" si="232"/>
        <v xml:space="preserve">Technology investigation
</v>
      </c>
      <c r="H118" s="113">
        <f t="shared" si="232"/>
        <v>2</v>
      </c>
      <c r="I118" s="4" t="s">
        <v>2147</v>
      </c>
      <c r="J118" s="4" t="s">
        <v>616</v>
      </c>
      <c r="K118" s="4" t="str">
        <f>K117</f>
        <v>Cattle manure/ Straw / Corn silage / Grass silage / Whole wheat plant silage / Municipal solid waste / Food residues / Pomace / Slaughterhouse waste (paunch content) / Grease separator sludge</v>
      </c>
      <c r="L118" s="4" t="s">
        <v>72</v>
      </c>
      <c r="M118" s="7" t="str">
        <f>M117</f>
        <v>N: 45% (cattle manure) / 65% (other feedstocks)
P: 100%
K: 100%</v>
      </c>
      <c r="N118" s="4" t="str">
        <f>N117</f>
        <v>N: Wendland, 2009; Amon et al., 2002
P: Helm, 2010
K: KTBL, 2009; Amon et., 2007; Wendland, 2009</v>
      </c>
      <c r="O118" s="4" t="s">
        <v>60</v>
      </c>
      <c r="P118" s="113" t="str">
        <f t="shared" ref="P118:T118" si="233">P117</f>
        <v xml:space="preserve">N fertilizer 
P fertilizer
K fertilizer </v>
      </c>
      <c r="Q118" s="113" t="str">
        <f t="shared" si="233"/>
        <v>Ammonium nitrate
Triple superphosphate
Potassium sulfate</v>
      </c>
      <c r="R118" s="113" t="str">
        <f t="shared" si="233"/>
        <v>?</v>
      </c>
      <c r="S118" s="113" t="str">
        <f t="shared" si="233"/>
        <v xml:space="preserve">Nutrient </v>
      </c>
      <c r="T118" s="113" t="str">
        <f t="shared" si="233"/>
        <v>?</v>
      </c>
      <c r="U118" s="113" t="str">
        <f>U117</f>
        <v>see PNA</v>
      </c>
      <c r="V118" s="113" t="str">
        <f t="shared" ref="V118:X118" si="234">V117</f>
        <v>Single constraining factor</v>
      </c>
      <c r="W118" s="113" t="str">
        <f t="shared" ref="W118" si="235">W117</f>
        <v>PNA</v>
      </c>
      <c r="X118" s="113" t="str">
        <f t="shared" si="234"/>
        <v>Internal</v>
      </c>
      <c r="Y118" s="112"/>
      <c r="Z118" s="113" t="str">
        <f t="shared" ref="Z118:AD118" si="236">Z117</f>
        <v>No</v>
      </c>
      <c r="AA118" s="113" t="str">
        <f t="shared" si="236"/>
        <v>/</v>
      </c>
      <c r="AB118" s="113" t="str">
        <f t="shared" si="236"/>
        <v>The treatment of 1 tons of organic material (feedstock) in
small and large-scale biogas plants</v>
      </c>
      <c r="AC118" s="113" t="str">
        <f t="shared" si="236"/>
        <v>Germany</v>
      </c>
      <c r="AD118" s="113" t="str">
        <f t="shared" si="236"/>
        <v>No</v>
      </c>
      <c r="AE118" s="113" t="str">
        <f t="shared" si="231"/>
        <v>/</v>
      </c>
    </row>
    <row r="119" spans="1:31" s="14" customFormat="1" ht="60" x14ac:dyDescent="0.25">
      <c r="A119" s="134">
        <v>38</v>
      </c>
      <c r="B119" s="107" t="s">
        <v>2048</v>
      </c>
      <c r="C119" s="139" t="s">
        <v>617</v>
      </c>
      <c r="D119" s="135" t="s">
        <v>618</v>
      </c>
      <c r="E119" s="113" t="s">
        <v>53</v>
      </c>
      <c r="F119" s="113">
        <v>2010</v>
      </c>
      <c r="G119" s="113" t="s">
        <v>619</v>
      </c>
      <c r="H119" s="113">
        <v>3</v>
      </c>
      <c r="I119" s="4" t="s">
        <v>213</v>
      </c>
      <c r="J119" s="4" t="s">
        <v>1947</v>
      </c>
      <c r="K119" s="4" t="s">
        <v>620</v>
      </c>
      <c r="L119" s="4" t="s">
        <v>126</v>
      </c>
      <c r="M119" s="4" t="s">
        <v>621</v>
      </c>
      <c r="N119" s="4" t="s">
        <v>622</v>
      </c>
      <c r="O119" s="4" t="s">
        <v>35</v>
      </c>
      <c r="P119" s="4" t="s">
        <v>623</v>
      </c>
      <c r="Q119" s="113" t="s">
        <v>53</v>
      </c>
      <c r="R119" s="113" t="s">
        <v>53</v>
      </c>
      <c r="S119" s="113" t="s">
        <v>39</v>
      </c>
      <c r="T119" s="113" t="s">
        <v>104</v>
      </c>
      <c r="U119" s="113" t="s">
        <v>53</v>
      </c>
      <c r="V119" s="113" t="s">
        <v>2026</v>
      </c>
      <c r="W119" s="113" t="s">
        <v>40</v>
      </c>
      <c r="X119" s="113" t="s">
        <v>2035</v>
      </c>
      <c r="Y119" s="112" t="s">
        <v>42</v>
      </c>
      <c r="Z119" s="113" t="s">
        <v>4</v>
      </c>
      <c r="AA119" s="113" t="s">
        <v>4</v>
      </c>
      <c r="AB119" s="113" t="s">
        <v>624</v>
      </c>
      <c r="AC119" s="113" t="s">
        <v>625</v>
      </c>
      <c r="AD119" s="113" t="s">
        <v>41</v>
      </c>
      <c r="AE119" s="113" t="s">
        <v>42</v>
      </c>
    </row>
    <row r="120" spans="1:31" s="14" customFormat="1" ht="60" x14ac:dyDescent="0.25">
      <c r="A120" s="134">
        <f>A119</f>
        <v>38</v>
      </c>
      <c r="B120" s="107"/>
      <c r="C120" s="136" t="str">
        <f t="shared" ref="C120:H121" si="237">C119</f>
        <v>Lederer, J; Rechberger, H</v>
      </c>
      <c r="D120" s="136" t="str">
        <f t="shared" si="237"/>
        <v>Comparative goal-oriented assessment of conventional and alternative sewage sludge treatment options</v>
      </c>
      <c r="E120" s="113" t="str">
        <f t="shared" si="237"/>
        <v>?</v>
      </c>
      <c r="F120" s="113">
        <f t="shared" si="237"/>
        <v>2010</v>
      </c>
      <c r="G120" s="113" t="str">
        <f t="shared" si="237"/>
        <v xml:space="preserve">Technology investigation 
+
Nutrient recycling management </v>
      </c>
      <c r="H120" s="113">
        <f t="shared" si="237"/>
        <v>3</v>
      </c>
      <c r="I120" s="4" t="s">
        <v>626</v>
      </c>
      <c r="J120" s="4" t="s">
        <v>1948</v>
      </c>
      <c r="K120" s="4" t="str">
        <f>K119</f>
        <v>Raw sludge</v>
      </c>
      <c r="L120" s="4" t="s">
        <v>627</v>
      </c>
      <c r="M120" s="4" t="s">
        <v>628</v>
      </c>
      <c r="N120" s="4" t="str">
        <f>N119</f>
        <v>Heter and Külling, 2001; Adam et al., 2009</v>
      </c>
      <c r="O120" s="4" t="s">
        <v>283</v>
      </c>
      <c r="P120" s="4" t="s">
        <v>441</v>
      </c>
      <c r="Q120" s="113" t="str">
        <f t="shared" ref="Q120:T121" si="238">Q119</f>
        <v>?</v>
      </c>
      <c r="R120" s="113" t="str">
        <f t="shared" si="238"/>
        <v>?</v>
      </c>
      <c r="S120" s="113" t="str">
        <f t="shared" si="238"/>
        <v xml:space="preserve">Nutrient </v>
      </c>
      <c r="T120" s="113" t="str">
        <f t="shared" si="238"/>
        <v>Nutrient</v>
      </c>
      <c r="U120" s="113" t="str">
        <f>U119</f>
        <v>?</v>
      </c>
      <c r="V120" s="113" t="str">
        <f t="shared" ref="V120:X120" si="239">V119</f>
        <v>Single constraining factor</v>
      </c>
      <c r="W120" s="113" t="str">
        <f t="shared" ref="W120" si="240">W119</f>
        <v>PNA</v>
      </c>
      <c r="X120" s="113" t="str">
        <f t="shared" si="239"/>
        <v>Internal</v>
      </c>
      <c r="Y120" s="112"/>
      <c r="Z120" s="113" t="str">
        <f t="shared" ref="Z120:AD121" si="241">Z119</f>
        <v>/</v>
      </c>
      <c r="AA120" s="113" t="str">
        <f t="shared" si="241"/>
        <v>/</v>
      </c>
      <c r="AB120" s="113" t="str">
        <f t="shared" si="241"/>
        <v xml:space="preserve">One ton of raw sludge </v>
      </c>
      <c r="AC120" s="113" t="str">
        <f t="shared" si="241"/>
        <v>EU-15</v>
      </c>
      <c r="AD120" s="113" t="str">
        <f t="shared" si="241"/>
        <v>Yes</v>
      </c>
      <c r="AE120" s="113" t="str">
        <f>AE119</f>
        <v>No</v>
      </c>
    </row>
    <row r="121" spans="1:31" s="14" customFormat="1" ht="60" x14ac:dyDescent="0.25">
      <c r="A121" s="134">
        <f>A120</f>
        <v>38</v>
      </c>
      <c r="B121" s="107"/>
      <c r="C121" s="136" t="str">
        <f t="shared" si="237"/>
        <v>Lederer, J; Rechberger, H</v>
      </c>
      <c r="D121" s="136" t="str">
        <f t="shared" si="237"/>
        <v>Comparative goal-oriented assessment of conventional and alternative sewage sludge treatment options</v>
      </c>
      <c r="E121" s="113" t="str">
        <f t="shared" si="237"/>
        <v>?</v>
      </c>
      <c r="F121" s="113">
        <f t="shared" si="237"/>
        <v>2010</v>
      </c>
      <c r="G121" s="113" t="str">
        <f t="shared" si="237"/>
        <v xml:space="preserve">Technology investigation 
+
Nutrient recycling management </v>
      </c>
      <c r="H121" s="113">
        <f t="shared" si="237"/>
        <v>3</v>
      </c>
      <c r="I121" s="4" t="s">
        <v>629</v>
      </c>
      <c r="J121" s="4" t="s">
        <v>630</v>
      </c>
      <c r="K121" s="4" t="s">
        <v>2124</v>
      </c>
      <c r="L121" s="4" t="s">
        <v>631</v>
      </c>
      <c r="M121" s="4" t="s">
        <v>632</v>
      </c>
      <c r="N121" s="4" t="str">
        <f>N120</f>
        <v>Heter and Külling, 2001; Adam et al., 2009</v>
      </c>
      <c r="O121" s="4" t="s">
        <v>283</v>
      </c>
      <c r="P121" s="4" t="s">
        <v>441</v>
      </c>
      <c r="Q121" s="113" t="str">
        <f t="shared" si="238"/>
        <v>?</v>
      </c>
      <c r="R121" s="113" t="str">
        <f t="shared" si="238"/>
        <v>?</v>
      </c>
      <c r="S121" s="113" t="str">
        <f t="shared" si="238"/>
        <v xml:space="preserve">Nutrient </v>
      </c>
      <c r="T121" s="113" t="str">
        <f t="shared" si="238"/>
        <v>Nutrient</v>
      </c>
      <c r="U121" s="113" t="str">
        <f>U120</f>
        <v>?</v>
      </c>
      <c r="V121" s="113" t="str">
        <f t="shared" ref="V121:X121" si="242">V120</f>
        <v>Single constraining factor</v>
      </c>
      <c r="W121" s="113" t="str">
        <f t="shared" ref="W121" si="243">W120</f>
        <v>PNA</v>
      </c>
      <c r="X121" s="113" t="str">
        <f t="shared" si="242"/>
        <v>Internal</v>
      </c>
      <c r="Y121" s="112"/>
      <c r="Z121" s="113" t="str">
        <f t="shared" si="241"/>
        <v>/</v>
      </c>
      <c r="AA121" s="113" t="str">
        <f t="shared" si="241"/>
        <v>/</v>
      </c>
      <c r="AB121" s="113" t="str">
        <f t="shared" si="241"/>
        <v xml:space="preserve">One ton of raw sludge </v>
      </c>
      <c r="AC121" s="113" t="str">
        <f t="shared" si="241"/>
        <v>EU-15</v>
      </c>
      <c r="AD121" s="113" t="str">
        <f t="shared" si="241"/>
        <v>Yes</v>
      </c>
      <c r="AE121" s="113" t="str">
        <f>AE120</f>
        <v>No</v>
      </c>
    </row>
    <row r="122" spans="1:31" s="14" customFormat="1" ht="90" x14ac:dyDescent="0.25">
      <c r="A122" s="134">
        <v>39</v>
      </c>
      <c r="B122" s="107" t="s">
        <v>2048</v>
      </c>
      <c r="C122" s="139" t="s">
        <v>633</v>
      </c>
      <c r="D122" s="135" t="s">
        <v>634</v>
      </c>
      <c r="E122" s="113" t="s">
        <v>314</v>
      </c>
      <c r="F122" s="113">
        <v>2008</v>
      </c>
      <c r="G122" s="113" t="s">
        <v>1949</v>
      </c>
      <c r="H122" s="113">
        <v>3</v>
      </c>
      <c r="I122" s="4" t="s">
        <v>635</v>
      </c>
      <c r="J122" s="4" t="s">
        <v>1950</v>
      </c>
      <c r="K122" s="4" t="s">
        <v>126</v>
      </c>
      <c r="L122" s="4" t="s">
        <v>126</v>
      </c>
      <c r="M122" s="7" t="s">
        <v>53</v>
      </c>
      <c r="N122" s="4" t="s">
        <v>4</v>
      </c>
      <c r="O122" s="4" t="s">
        <v>636</v>
      </c>
      <c r="P122" s="4" t="s">
        <v>637</v>
      </c>
      <c r="Q122" s="4" t="s">
        <v>638</v>
      </c>
      <c r="R122" s="113" t="s">
        <v>639</v>
      </c>
      <c r="S122" s="4" t="s">
        <v>640</v>
      </c>
      <c r="T122" s="4" t="s">
        <v>641</v>
      </c>
      <c r="U122" s="113" t="s">
        <v>642</v>
      </c>
      <c r="V122" s="44" t="s">
        <v>53</v>
      </c>
      <c r="W122" s="44" t="s">
        <v>4</v>
      </c>
      <c r="X122" s="44" t="s">
        <v>4</v>
      </c>
      <c r="Y122" s="112" t="s">
        <v>41</v>
      </c>
      <c r="Z122" s="113" t="s">
        <v>643</v>
      </c>
      <c r="AA122" s="113" t="s">
        <v>2058</v>
      </c>
      <c r="AB122" s="113" t="s">
        <v>1951</v>
      </c>
      <c r="AC122" s="113" t="s">
        <v>516</v>
      </c>
      <c r="AD122" s="113" t="s">
        <v>41</v>
      </c>
      <c r="AE122" s="113" t="s">
        <v>644</v>
      </c>
    </row>
    <row r="123" spans="1:31" s="14" customFormat="1" ht="90" x14ac:dyDescent="0.25">
      <c r="A123" s="134">
        <f>A122</f>
        <v>39</v>
      </c>
      <c r="B123" s="107"/>
      <c r="C123" s="136" t="str">
        <f t="shared" ref="C123:D125" si="244">C122</f>
        <v>Johansson, K; Perzon, M; Froling, M; Mossakowska, A; Svanstrom, M</v>
      </c>
      <c r="D123" s="136" t="str">
        <f t="shared" si="244"/>
        <v>Sewage sludge handling with phosphorus utilization - life cycle assessment of four alternatives</v>
      </c>
      <c r="E123" s="113" t="str">
        <f>E122</f>
        <v xml:space="preserve">ALCA (inex.) </v>
      </c>
      <c r="F123" s="113">
        <f t="shared" ref="F123:H125" si="245">F122</f>
        <v>2008</v>
      </c>
      <c r="G123" s="113" t="str">
        <f t="shared" si="245"/>
        <v xml:space="preserve">Alternative sludge management </v>
      </c>
      <c r="H123" s="113">
        <f t="shared" si="245"/>
        <v>3</v>
      </c>
      <c r="I123" s="4" t="s">
        <v>70</v>
      </c>
      <c r="J123" s="4" t="s">
        <v>645</v>
      </c>
      <c r="K123" s="4" t="str">
        <f>K122</f>
        <v>Sludge</v>
      </c>
      <c r="L123" s="4" t="s">
        <v>72</v>
      </c>
      <c r="M123" s="7" t="str">
        <f>M122</f>
        <v>?</v>
      </c>
      <c r="N123" s="4" t="str">
        <f>N122</f>
        <v>/</v>
      </c>
      <c r="O123" s="4" t="s">
        <v>646</v>
      </c>
      <c r="P123" s="4" t="s">
        <v>647</v>
      </c>
      <c r="Q123" s="4" t="s">
        <v>648</v>
      </c>
      <c r="R123" s="113" t="str">
        <f>R122</f>
        <v xml:space="preserve">TSP based on Western Europe production 
N Köping plant in Sweden </v>
      </c>
      <c r="S123" s="4" t="s">
        <v>640</v>
      </c>
      <c r="T123" s="4" t="s">
        <v>649</v>
      </c>
      <c r="U123" s="113" t="str">
        <f>U122</f>
        <v xml:space="preserve">N: Davis and Haglund, 1999
P: Western European production </v>
      </c>
      <c r="V123" s="44" t="s">
        <v>53</v>
      </c>
      <c r="W123" s="44" t="s">
        <v>4</v>
      </c>
      <c r="X123" s="44" t="s">
        <v>4</v>
      </c>
      <c r="Y123" s="112"/>
      <c r="Z123" s="113" t="str">
        <f t="shared" ref="Z123:AD124" si="246">Z122</f>
        <v xml:space="preserve">The land use emission N2O from the N fertilizer with high and low estimation </v>
      </c>
      <c r="AA123" s="113" t="str">
        <f t="shared" si="246"/>
        <v>Yes. Significance in magnitude with high estimation and in the difference between low and high estimation.</v>
      </c>
      <c r="AB123" s="113" t="str">
        <f t="shared" si="246"/>
        <v>1 tons of dry solids of digested sludge</v>
      </c>
      <c r="AC123" s="113" t="str">
        <f t="shared" si="246"/>
        <v>Sweden</v>
      </c>
      <c r="AD123" s="113" t="str">
        <f t="shared" si="246"/>
        <v>Yes</v>
      </c>
      <c r="AE123" s="113" t="str">
        <f>AE122</f>
        <v>Yes (Only for mineral fertilizer and only for N-emissions and CH4, which do not apply for the Aqua Reci)</v>
      </c>
    </row>
    <row r="124" spans="1:31" s="14" customFormat="1" ht="60" x14ac:dyDescent="0.25">
      <c r="A124" s="134">
        <f>A123</f>
        <v>39</v>
      </c>
      <c r="B124" s="107"/>
      <c r="C124" s="136" t="str">
        <f t="shared" si="244"/>
        <v>Johansson, K; Perzon, M; Froling, M; Mossakowska, A; Svanstrom, M</v>
      </c>
      <c r="D124" s="136" t="str">
        <f t="shared" si="244"/>
        <v>Sewage sludge handling with phosphorus utilization - life cycle assessment of four alternatives</v>
      </c>
      <c r="E124" s="113" t="str">
        <f>E123</f>
        <v xml:space="preserve">ALCA (inex.) </v>
      </c>
      <c r="F124" s="113">
        <f t="shared" si="245"/>
        <v>2008</v>
      </c>
      <c r="G124" s="113" t="str">
        <f t="shared" si="245"/>
        <v xml:space="preserve">Alternative sludge management </v>
      </c>
      <c r="H124" s="113">
        <f t="shared" si="245"/>
        <v>3</v>
      </c>
      <c r="I124" s="4" t="s">
        <v>650</v>
      </c>
      <c r="J124" s="4" t="s">
        <v>651</v>
      </c>
      <c r="K124" s="4" t="str">
        <f>K123</f>
        <v>Sludge</v>
      </c>
      <c r="L124" s="4" t="s">
        <v>58</v>
      </c>
      <c r="M124" s="4" t="s">
        <v>652</v>
      </c>
      <c r="N124" s="4" t="s">
        <v>653</v>
      </c>
      <c r="O124" s="4" t="s">
        <v>35</v>
      </c>
      <c r="P124" s="4" t="s">
        <v>654</v>
      </c>
      <c r="Q124" s="4" t="s">
        <v>529</v>
      </c>
      <c r="R124" s="113" t="str">
        <f>R123</f>
        <v xml:space="preserve">TSP based on Western Europe production 
N Köping plant in Sweden </v>
      </c>
      <c r="S124" s="4" t="s">
        <v>39</v>
      </c>
      <c r="T124" s="4" t="s">
        <v>655</v>
      </c>
      <c r="U124" s="113" t="str">
        <f>U123</f>
        <v xml:space="preserve">N: Davis and Haglund, 1999
P: Western European production </v>
      </c>
      <c r="V124" s="44" t="s">
        <v>53</v>
      </c>
      <c r="W124" s="44" t="s">
        <v>4</v>
      </c>
      <c r="X124" s="44" t="s">
        <v>4</v>
      </c>
      <c r="Y124" s="112"/>
      <c r="Z124" s="113" t="str">
        <f t="shared" si="246"/>
        <v xml:space="preserve">The land use emission N2O from the N fertilizer with high and low estimation </v>
      </c>
      <c r="AA124" s="113" t="str">
        <f t="shared" si="246"/>
        <v>Yes. Significance in magnitude with high estimation and in the difference between low and high estimation.</v>
      </c>
      <c r="AB124" s="113" t="str">
        <f t="shared" si="246"/>
        <v>1 tons of dry solids of digested sludge</v>
      </c>
      <c r="AC124" s="113" t="str">
        <f t="shared" si="246"/>
        <v>Sweden</v>
      </c>
      <c r="AD124" s="113" t="str">
        <f t="shared" si="246"/>
        <v>Yes</v>
      </c>
      <c r="AE124" s="113" t="str">
        <f>AE123</f>
        <v>Yes (Only for mineral fertilizer and only for N-emissions and CH4, which do not apply for the Aqua Reci)</v>
      </c>
    </row>
    <row r="125" spans="1:31" s="14" customFormat="1" ht="45" x14ac:dyDescent="0.25">
      <c r="A125" s="134">
        <f>A124</f>
        <v>39</v>
      </c>
      <c r="B125" s="107"/>
      <c r="C125" s="136" t="str">
        <f t="shared" si="244"/>
        <v>Johansson, K; Perzon, M; Froling, M; Mossakowska, A; Svanstrom, M</v>
      </c>
      <c r="D125" s="136" t="str">
        <f t="shared" si="244"/>
        <v>Sewage sludge handling with phosphorus utilization - life cycle assessment of four alternatives</v>
      </c>
      <c r="E125" s="113" t="str">
        <f>E124</f>
        <v xml:space="preserve">ALCA (inex.) </v>
      </c>
      <c r="F125" s="113">
        <f t="shared" si="245"/>
        <v>2008</v>
      </c>
      <c r="G125" s="113" t="str">
        <f t="shared" si="245"/>
        <v xml:space="preserve">Alternative sludge management </v>
      </c>
      <c r="H125" s="113">
        <f t="shared" si="245"/>
        <v>3</v>
      </c>
      <c r="I125" s="4" t="s">
        <v>453</v>
      </c>
      <c r="J125" s="4" t="s">
        <v>2125</v>
      </c>
      <c r="K125" s="4" t="str">
        <f>K124</f>
        <v>Sludge</v>
      </c>
      <c r="L125" s="4" t="s">
        <v>656</v>
      </c>
      <c r="M125" s="6">
        <v>0.7</v>
      </c>
      <c r="N125" s="6" t="s">
        <v>53</v>
      </c>
      <c r="O125" s="4" t="s">
        <v>283</v>
      </c>
      <c r="P125" s="4" t="s">
        <v>441</v>
      </c>
      <c r="Q125" s="4" t="s">
        <v>657</v>
      </c>
      <c r="R125" s="113" t="str">
        <f>R124</f>
        <v xml:space="preserve">TSP based on Western Europe production 
N Köping plant in Sweden </v>
      </c>
      <c r="S125" s="4" t="s">
        <v>39</v>
      </c>
      <c r="T125" s="4" t="s">
        <v>2057</v>
      </c>
      <c r="U125" s="113" t="str">
        <f>U124</f>
        <v xml:space="preserve">N: Davis and Haglund, 1999
P: Western European production </v>
      </c>
      <c r="V125" s="46" t="s">
        <v>2026</v>
      </c>
      <c r="W125" s="46" t="s">
        <v>40</v>
      </c>
      <c r="X125" s="46" t="s">
        <v>2035</v>
      </c>
      <c r="Y125" s="112"/>
      <c r="Z125" s="4" t="s">
        <v>4</v>
      </c>
      <c r="AA125" s="4" t="s">
        <v>4</v>
      </c>
      <c r="AB125" s="113" t="str">
        <f>AB124</f>
        <v>1 tons of dry solids of digested sludge</v>
      </c>
      <c r="AC125" s="113" t="str">
        <f>AC124</f>
        <v>Sweden</v>
      </c>
      <c r="AD125" s="113" t="str">
        <f>AD124</f>
        <v>Yes</v>
      </c>
      <c r="AE125" s="113" t="str">
        <f>AE124</f>
        <v>Yes (Only for mineral fertilizer and only for N-emissions and CH4, which do not apply for the Aqua Reci)</v>
      </c>
    </row>
    <row r="126" spans="1:31" s="14" customFormat="1" ht="150" x14ac:dyDescent="0.25">
      <c r="A126" s="15">
        <v>40</v>
      </c>
      <c r="B126" s="65" t="s">
        <v>2048</v>
      </c>
      <c r="C126" s="16" t="s">
        <v>658</v>
      </c>
      <c r="D126" s="17" t="s">
        <v>659</v>
      </c>
      <c r="E126" s="4" t="s">
        <v>53</v>
      </c>
      <c r="F126" s="4">
        <v>2005</v>
      </c>
      <c r="G126" s="4" t="s">
        <v>1949</v>
      </c>
      <c r="H126" s="4">
        <v>1</v>
      </c>
      <c r="I126" s="4" t="s">
        <v>30</v>
      </c>
      <c r="J126" s="4" t="s">
        <v>660</v>
      </c>
      <c r="K126" s="4" t="s">
        <v>126</v>
      </c>
      <c r="L126" s="4" t="s">
        <v>58</v>
      </c>
      <c r="M126" s="4" t="s">
        <v>53</v>
      </c>
      <c r="N126" s="4" t="s">
        <v>4</v>
      </c>
      <c r="O126" s="4" t="s">
        <v>35</v>
      </c>
      <c r="P126" s="4" t="s">
        <v>168</v>
      </c>
      <c r="Q126" s="4" t="s">
        <v>53</v>
      </c>
      <c r="R126" s="4" t="s">
        <v>661</v>
      </c>
      <c r="S126" s="4" t="s">
        <v>39</v>
      </c>
      <c r="T126" s="4" t="s">
        <v>540</v>
      </c>
      <c r="U126" s="4" t="s">
        <v>662</v>
      </c>
      <c r="V126" s="44" t="s">
        <v>2026</v>
      </c>
      <c r="W126" s="44" t="s">
        <v>40</v>
      </c>
      <c r="X126" s="44" t="s">
        <v>2035</v>
      </c>
      <c r="Y126" s="4" t="s">
        <v>41</v>
      </c>
      <c r="Z126" s="4" t="s">
        <v>4</v>
      </c>
      <c r="AA126" s="4" t="s">
        <v>4</v>
      </c>
      <c r="AB126" s="4" t="s">
        <v>663</v>
      </c>
      <c r="AC126" s="4" t="s">
        <v>286</v>
      </c>
      <c r="AD126" s="4" t="s">
        <v>2149</v>
      </c>
      <c r="AE126" s="4" t="s">
        <v>42</v>
      </c>
    </row>
    <row r="127" spans="1:31" s="14" customFormat="1" ht="45" x14ac:dyDescent="0.25">
      <c r="A127" s="134">
        <v>41</v>
      </c>
      <c r="B127" s="107" t="s">
        <v>2048</v>
      </c>
      <c r="C127" s="135" t="s">
        <v>664</v>
      </c>
      <c r="D127" s="139" t="s">
        <v>665</v>
      </c>
      <c r="E127" s="113" t="s">
        <v>53</v>
      </c>
      <c r="F127" s="113">
        <v>2005</v>
      </c>
      <c r="G127" s="113" t="s">
        <v>666</v>
      </c>
      <c r="H127" s="113">
        <v>2</v>
      </c>
      <c r="I127" s="4" t="s">
        <v>667</v>
      </c>
      <c r="J127" s="4" t="s">
        <v>668</v>
      </c>
      <c r="K127" s="4" t="s">
        <v>669</v>
      </c>
      <c r="L127" s="4" t="s">
        <v>72</v>
      </c>
      <c r="M127" s="7" t="s">
        <v>53</v>
      </c>
      <c r="N127" s="4" t="s">
        <v>4</v>
      </c>
      <c r="O127" s="4" t="s">
        <v>35</v>
      </c>
      <c r="P127" s="113" t="s">
        <v>168</v>
      </c>
      <c r="Q127" s="113" t="s">
        <v>53</v>
      </c>
      <c r="R127" s="113" t="s">
        <v>4</v>
      </c>
      <c r="S127" s="113" t="s">
        <v>53</v>
      </c>
      <c r="T127" s="113" t="s">
        <v>53</v>
      </c>
      <c r="U127" s="113" t="s">
        <v>4</v>
      </c>
      <c r="V127" s="113" t="s">
        <v>53</v>
      </c>
      <c r="W127" s="113" t="s">
        <v>4</v>
      </c>
      <c r="X127" s="113" t="s">
        <v>4</v>
      </c>
      <c r="Y127" s="112" t="s">
        <v>41</v>
      </c>
      <c r="Z127" s="113" t="s">
        <v>42</v>
      </c>
      <c r="AA127" s="113" t="s">
        <v>4</v>
      </c>
      <c r="AB127" s="113" t="s">
        <v>670</v>
      </c>
      <c r="AC127" s="113" t="s">
        <v>363</v>
      </c>
      <c r="AD127" s="113" t="s">
        <v>41</v>
      </c>
      <c r="AE127" s="113" t="s">
        <v>42</v>
      </c>
    </row>
    <row r="128" spans="1:31" s="14" customFormat="1" ht="45" x14ac:dyDescent="0.25">
      <c r="A128" s="134">
        <f>A127</f>
        <v>41</v>
      </c>
      <c r="B128" s="107"/>
      <c r="C128" s="138" t="str">
        <f t="shared" ref="C128:H128" si="247">C127</f>
        <v>Eriksson, O; Reich, MC; Frostell, B; Bjorklund, A; Assefa, G; Sundqvist, JO; Granath, J; Baky, A; Thyselius, L</v>
      </c>
      <c r="D128" s="137" t="str">
        <f t="shared" si="247"/>
        <v>Municipal solid waste management from a systems perspective</v>
      </c>
      <c r="E128" s="113" t="str">
        <f t="shared" si="247"/>
        <v>?</v>
      </c>
      <c r="F128" s="113">
        <f t="shared" si="247"/>
        <v>2005</v>
      </c>
      <c r="G128" s="113" t="str">
        <f t="shared" si="247"/>
        <v xml:space="preserve">Alternative waste management </v>
      </c>
      <c r="H128" s="113">
        <f t="shared" si="247"/>
        <v>2</v>
      </c>
      <c r="I128" s="4" t="s">
        <v>373</v>
      </c>
      <c r="J128" s="4" t="s">
        <v>671</v>
      </c>
      <c r="K128" s="4" t="str">
        <f>K127</f>
        <v>Bio-waste</v>
      </c>
      <c r="L128" s="4" t="s">
        <v>58</v>
      </c>
      <c r="M128" s="7" t="str">
        <f>M127</f>
        <v>?</v>
      </c>
      <c r="N128" s="4" t="str">
        <f>N127</f>
        <v>/</v>
      </c>
      <c r="O128" s="4" t="s">
        <v>35</v>
      </c>
      <c r="P128" s="113" t="str">
        <f t="shared" ref="P128:T128" si="248">P127</f>
        <v>N fertilizer
P fertilizer</v>
      </c>
      <c r="Q128" s="113" t="str">
        <f t="shared" si="248"/>
        <v>?</v>
      </c>
      <c r="R128" s="113" t="str">
        <f t="shared" si="248"/>
        <v>/</v>
      </c>
      <c r="S128" s="113" t="str">
        <f t="shared" si="248"/>
        <v>?</v>
      </c>
      <c r="T128" s="113" t="str">
        <f t="shared" si="248"/>
        <v>?</v>
      </c>
      <c r="U128" s="113" t="str">
        <f>U127</f>
        <v>/</v>
      </c>
      <c r="V128" s="113" t="str">
        <f t="shared" ref="V128:X128" si="249">V127</f>
        <v>?</v>
      </c>
      <c r="W128" s="113" t="str">
        <f t="shared" ref="W128" si="250">W127</f>
        <v>/</v>
      </c>
      <c r="X128" s="113" t="str">
        <f t="shared" si="249"/>
        <v>/</v>
      </c>
      <c r="Y128" s="112"/>
      <c r="Z128" s="113" t="str">
        <f t="shared" ref="Z128:AD128" si="251">Z127</f>
        <v>No</v>
      </c>
      <c r="AA128" s="113" t="str">
        <f t="shared" si="251"/>
        <v>/</v>
      </c>
      <c r="AB128" s="113" t="str">
        <f t="shared" si="251"/>
        <v>The treatment of waste produced</v>
      </c>
      <c r="AC128" s="113" t="str">
        <f t="shared" si="251"/>
        <v xml:space="preserve">Sweden </v>
      </c>
      <c r="AD128" s="113" t="str">
        <f t="shared" si="251"/>
        <v>Yes</v>
      </c>
      <c r="AE128" s="113" t="str">
        <f t="shared" ref="AE128:AE137" si="252">AE127</f>
        <v>No</v>
      </c>
    </row>
    <row r="129" spans="1:31" s="14" customFormat="1" ht="45" x14ac:dyDescent="0.25">
      <c r="A129" s="134">
        <v>42</v>
      </c>
      <c r="B129" s="107" t="s">
        <v>2048</v>
      </c>
      <c r="C129" s="135" t="s">
        <v>672</v>
      </c>
      <c r="D129" s="135" t="s">
        <v>673</v>
      </c>
      <c r="E129" s="113" t="s">
        <v>674</v>
      </c>
      <c r="F129" s="113">
        <v>2000</v>
      </c>
      <c r="G129" s="113" t="s">
        <v>675</v>
      </c>
      <c r="H129" s="113">
        <v>4</v>
      </c>
      <c r="I129" s="4" t="s">
        <v>305</v>
      </c>
      <c r="J129" s="4" t="s">
        <v>676</v>
      </c>
      <c r="K129" s="4" t="s">
        <v>126</v>
      </c>
      <c r="L129" s="4" t="s">
        <v>126</v>
      </c>
      <c r="M129" s="4" t="s">
        <v>677</v>
      </c>
      <c r="N129" s="4" t="s">
        <v>53</v>
      </c>
      <c r="O129" s="4" t="s">
        <v>35</v>
      </c>
      <c r="P129" s="113" t="s">
        <v>168</v>
      </c>
      <c r="Q129" s="113" t="s">
        <v>53</v>
      </c>
      <c r="R129" s="113" t="s">
        <v>678</v>
      </c>
      <c r="S129" s="113" t="s">
        <v>39</v>
      </c>
      <c r="T129" s="113" t="s">
        <v>53</v>
      </c>
      <c r="U129" s="113" t="s">
        <v>53</v>
      </c>
      <c r="V129" s="113" t="s">
        <v>2027</v>
      </c>
      <c r="W129" s="113" t="s">
        <v>360</v>
      </c>
      <c r="X129" s="113" t="s">
        <v>2059</v>
      </c>
      <c r="Y129" s="112" t="s">
        <v>41</v>
      </c>
      <c r="Z129" s="113" t="s">
        <v>4</v>
      </c>
      <c r="AA129" s="113" t="s">
        <v>4</v>
      </c>
      <c r="AB129" s="113" t="s">
        <v>1952</v>
      </c>
      <c r="AC129" s="113" t="s">
        <v>363</v>
      </c>
      <c r="AD129" s="113" t="s">
        <v>41</v>
      </c>
      <c r="AE129" s="113" t="s">
        <v>42</v>
      </c>
    </row>
    <row r="130" spans="1:31" s="14" customFormat="1" ht="45" x14ac:dyDescent="0.25">
      <c r="A130" s="134">
        <f>A129</f>
        <v>42</v>
      </c>
      <c r="B130" s="107"/>
      <c r="C130" s="136" t="str">
        <f t="shared" ref="C130:D132" si="253">C129</f>
        <v>Lundin, M; Bengtsson, M; Molander, S</v>
      </c>
      <c r="D130" s="136" t="str">
        <f t="shared" si="253"/>
        <v>Life cycle assessment of wastewater systems: Influence of system boundaries and scale on calculated environmental loads</v>
      </c>
      <c r="E130" s="113" t="str">
        <f>E129</f>
        <v>LCI study (future-oriented, market mix data for electricity)</v>
      </c>
      <c r="F130" s="113">
        <f t="shared" ref="F130:H132" si="254">F129</f>
        <v>2000</v>
      </c>
      <c r="G130" s="113" t="str">
        <f t="shared" si="254"/>
        <v xml:space="preserve">Alternative wastewater treatment </v>
      </c>
      <c r="H130" s="113">
        <f t="shared" si="254"/>
        <v>4</v>
      </c>
      <c r="I130" s="4" t="s">
        <v>1941</v>
      </c>
      <c r="J130" s="4" t="s">
        <v>1953</v>
      </c>
      <c r="K130" s="4" t="s">
        <v>307</v>
      </c>
      <c r="L130" s="4" t="s">
        <v>307</v>
      </c>
      <c r="M130" s="4" t="s">
        <v>679</v>
      </c>
      <c r="N130" s="4" t="str">
        <f>N129</f>
        <v>?</v>
      </c>
      <c r="O130" s="4" t="s">
        <v>35</v>
      </c>
      <c r="P130" s="113" t="str">
        <f t="shared" ref="P130:S132" si="255">P129</f>
        <v>N fertilizer
P fertilizer</v>
      </c>
      <c r="Q130" s="113" t="str">
        <f t="shared" si="255"/>
        <v>?</v>
      </c>
      <c r="R130" s="113" t="str">
        <f t="shared" si="255"/>
        <v>Tillman et al,. 1996</v>
      </c>
      <c r="S130" s="113" t="str">
        <f t="shared" si="255"/>
        <v xml:space="preserve">Nutrient </v>
      </c>
      <c r="T130" s="113" t="str">
        <f t="shared" ref="T130:U132" si="256">T129</f>
        <v>?</v>
      </c>
      <c r="U130" s="113" t="str">
        <f t="shared" si="256"/>
        <v>?</v>
      </c>
      <c r="V130" s="113" t="str">
        <f t="shared" ref="V130:X130" si="257">V129</f>
        <v>Aggregated constraining factor</v>
      </c>
      <c r="W130" s="113" t="str">
        <f t="shared" ref="W130" si="258">W129</f>
        <v>MFE</v>
      </c>
      <c r="X130" s="113" t="str">
        <f t="shared" si="257"/>
        <v>Internal + External-Environmental</v>
      </c>
      <c r="Y130" s="112"/>
      <c r="Z130" s="113" t="str">
        <f>Z129</f>
        <v>/</v>
      </c>
      <c r="AA130" s="113" t="str">
        <f t="shared" ref="AA130:AD132" si="259">AA129</f>
        <v>/</v>
      </c>
      <c r="AB130" s="113" t="str">
        <f t="shared" si="259"/>
        <v>The treatment of one yearly
person equivalent of sewage (pe*yr.)</v>
      </c>
      <c r="AC130" s="113" t="str">
        <f t="shared" si="259"/>
        <v xml:space="preserve">Sweden </v>
      </c>
      <c r="AD130" s="113" t="str">
        <f t="shared" si="259"/>
        <v>Yes</v>
      </c>
      <c r="AE130" s="113" t="str">
        <f>AE129</f>
        <v>No</v>
      </c>
    </row>
    <row r="131" spans="1:31" s="14" customFormat="1" ht="60" x14ac:dyDescent="0.25">
      <c r="A131" s="134">
        <f>A130</f>
        <v>42</v>
      </c>
      <c r="B131" s="107"/>
      <c r="C131" s="136" t="str">
        <f t="shared" si="253"/>
        <v>Lundin, M; Bengtsson, M; Molander, S</v>
      </c>
      <c r="D131" s="136" t="str">
        <f t="shared" si="253"/>
        <v>Life cycle assessment of wastewater systems: Influence of system boundaries and scale on calculated environmental loads</v>
      </c>
      <c r="E131" s="113" t="str">
        <f>E130</f>
        <v>LCI study (future-oriented, market mix data for electricity)</v>
      </c>
      <c r="F131" s="113">
        <f t="shared" si="254"/>
        <v>2000</v>
      </c>
      <c r="G131" s="113" t="str">
        <f t="shared" si="254"/>
        <v xml:space="preserve">Alternative wastewater treatment </v>
      </c>
      <c r="H131" s="113">
        <f t="shared" si="254"/>
        <v>4</v>
      </c>
      <c r="I131" s="4" t="s">
        <v>70</v>
      </c>
      <c r="J131" s="4" t="s">
        <v>680</v>
      </c>
      <c r="K131" s="4" t="s">
        <v>681</v>
      </c>
      <c r="L131" s="4" t="s">
        <v>72</v>
      </c>
      <c r="M131" s="4" t="s">
        <v>679</v>
      </c>
      <c r="N131" s="4" t="str">
        <f>N130</f>
        <v>?</v>
      </c>
      <c r="O131" s="4" t="s">
        <v>35</v>
      </c>
      <c r="P131" s="113" t="str">
        <f t="shared" si="255"/>
        <v>N fertilizer
P fertilizer</v>
      </c>
      <c r="Q131" s="113" t="str">
        <f t="shared" si="255"/>
        <v>?</v>
      </c>
      <c r="R131" s="113" t="str">
        <f t="shared" si="255"/>
        <v>Tillman et al,. 1996</v>
      </c>
      <c r="S131" s="113" t="str">
        <f t="shared" si="255"/>
        <v xml:space="preserve">Nutrient </v>
      </c>
      <c r="T131" s="113" t="str">
        <f t="shared" si="256"/>
        <v>?</v>
      </c>
      <c r="U131" s="113" t="str">
        <f t="shared" si="256"/>
        <v>?</v>
      </c>
      <c r="V131" s="113" t="str">
        <f t="shared" ref="V131:X131" si="260">V130</f>
        <v>Aggregated constraining factor</v>
      </c>
      <c r="W131" s="113" t="str">
        <f t="shared" ref="W131" si="261">W130</f>
        <v>MFE</v>
      </c>
      <c r="X131" s="113" t="str">
        <f t="shared" si="260"/>
        <v>Internal + External-Environmental</v>
      </c>
      <c r="Y131" s="112"/>
      <c r="Z131" s="113" t="str">
        <f>Z130</f>
        <v>/</v>
      </c>
      <c r="AA131" s="113" t="str">
        <f t="shared" si="259"/>
        <v>/</v>
      </c>
      <c r="AB131" s="113" t="str">
        <f t="shared" si="259"/>
        <v>The treatment of one yearly
person equivalent of sewage (pe*yr.)</v>
      </c>
      <c r="AC131" s="113" t="str">
        <f t="shared" si="259"/>
        <v xml:space="preserve">Sweden </v>
      </c>
      <c r="AD131" s="113" t="str">
        <f t="shared" si="259"/>
        <v>Yes</v>
      </c>
      <c r="AE131" s="113" t="str">
        <f>AE130</f>
        <v>No</v>
      </c>
    </row>
    <row r="132" spans="1:31" s="14" customFormat="1" ht="30" x14ac:dyDescent="0.25">
      <c r="A132" s="134">
        <f>A131</f>
        <v>42</v>
      </c>
      <c r="B132" s="107"/>
      <c r="C132" s="136" t="str">
        <f t="shared" si="253"/>
        <v>Lundin, M; Bengtsson, M; Molander, S</v>
      </c>
      <c r="D132" s="137" t="str">
        <f t="shared" si="253"/>
        <v>Life cycle assessment of wastewater systems: Influence of system boundaries and scale on calculated environmental loads</v>
      </c>
      <c r="E132" s="113" t="str">
        <f>E131</f>
        <v>LCI study (future-oriented, market mix data for electricity)</v>
      </c>
      <c r="F132" s="113">
        <f t="shared" si="254"/>
        <v>2000</v>
      </c>
      <c r="G132" s="113" t="str">
        <f t="shared" si="254"/>
        <v xml:space="preserve">Alternative wastewater treatment </v>
      </c>
      <c r="H132" s="113">
        <f t="shared" si="254"/>
        <v>4</v>
      </c>
      <c r="I132" s="4" t="s">
        <v>682</v>
      </c>
      <c r="J132" s="4" t="s">
        <v>1954</v>
      </c>
      <c r="K132" s="4" t="s">
        <v>683</v>
      </c>
      <c r="L132" s="4" t="s">
        <v>684</v>
      </c>
      <c r="M132" s="4" t="s">
        <v>685</v>
      </c>
      <c r="N132" s="4" t="str">
        <f>N131</f>
        <v>?</v>
      </c>
      <c r="O132" s="4" t="s">
        <v>283</v>
      </c>
      <c r="P132" s="4" t="s">
        <v>686</v>
      </c>
      <c r="Q132" s="113" t="str">
        <f t="shared" si="255"/>
        <v>?</v>
      </c>
      <c r="R132" s="113" t="str">
        <f t="shared" si="255"/>
        <v>Tillman et al,. 1996</v>
      </c>
      <c r="S132" s="113" t="str">
        <f t="shared" si="255"/>
        <v xml:space="preserve">Nutrient </v>
      </c>
      <c r="T132" s="113" t="str">
        <f t="shared" si="256"/>
        <v>?</v>
      </c>
      <c r="U132" s="113" t="str">
        <f t="shared" si="256"/>
        <v>?</v>
      </c>
      <c r="V132" s="113" t="str">
        <f t="shared" ref="V132:X132" si="262">V131</f>
        <v>Aggregated constraining factor</v>
      </c>
      <c r="W132" s="113" t="str">
        <f t="shared" ref="W132" si="263">W131</f>
        <v>MFE</v>
      </c>
      <c r="X132" s="113" t="str">
        <f t="shared" si="262"/>
        <v>Internal + External-Environmental</v>
      </c>
      <c r="Y132" s="112"/>
      <c r="Z132" s="113" t="str">
        <f>Z131</f>
        <v>/</v>
      </c>
      <c r="AA132" s="113" t="str">
        <f t="shared" si="259"/>
        <v>/</v>
      </c>
      <c r="AB132" s="113" t="str">
        <f t="shared" si="259"/>
        <v>The treatment of one yearly
person equivalent of sewage (pe*yr.)</v>
      </c>
      <c r="AC132" s="113" t="str">
        <f t="shared" si="259"/>
        <v xml:space="preserve">Sweden </v>
      </c>
      <c r="AD132" s="113" t="str">
        <f t="shared" si="259"/>
        <v>Yes</v>
      </c>
      <c r="AE132" s="113" t="str">
        <f>AE131</f>
        <v>No</v>
      </c>
    </row>
    <row r="133" spans="1:31" ht="135" x14ac:dyDescent="0.25">
      <c r="A133" s="25">
        <v>43</v>
      </c>
      <c r="B133" s="66" t="s">
        <v>687</v>
      </c>
      <c r="C133" s="25" t="s">
        <v>688</v>
      </c>
      <c r="D133" s="25" t="s">
        <v>689</v>
      </c>
      <c r="E133" s="25" t="s">
        <v>609</v>
      </c>
      <c r="F133" s="25">
        <v>2021</v>
      </c>
      <c r="G133" s="25" t="s">
        <v>690</v>
      </c>
      <c r="H133" s="25">
        <v>1</v>
      </c>
      <c r="I133" s="25" t="s">
        <v>691</v>
      </c>
      <c r="J133" s="25" t="s">
        <v>692</v>
      </c>
      <c r="K133" s="25" t="s">
        <v>693</v>
      </c>
      <c r="L133" s="25" t="s">
        <v>72</v>
      </c>
      <c r="M133" s="25" t="s">
        <v>694</v>
      </c>
      <c r="N133" s="25" t="s">
        <v>695</v>
      </c>
      <c r="O133" s="25" t="s">
        <v>696</v>
      </c>
      <c r="P133" s="25" t="s">
        <v>697</v>
      </c>
      <c r="Q133" s="25" t="s">
        <v>698</v>
      </c>
      <c r="R133" s="25" t="s">
        <v>38</v>
      </c>
      <c r="S133" s="25" t="s">
        <v>39</v>
      </c>
      <c r="T133" s="25" t="s">
        <v>53</v>
      </c>
      <c r="U133" s="25" t="s">
        <v>2072</v>
      </c>
      <c r="V133" s="43" t="s">
        <v>2027</v>
      </c>
      <c r="W133" s="43" t="s">
        <v>360</v>
      </c>
      <c r="X133" s="43" t="s">
        <v>2059</v>
      </c>
      <c r="Y133" s="25" t="s">
        <v>41</v>
      </c>
      <c r="Z133" s="25" t="s">
        <v>42</v>
      </c>
      <c r="AA133" s="25" t="s">
        <v>4</v>
      </c>
      <c r="AB133" s="25" t="s">
        <v>699</v>
      </c>
      <c r="AC133" s="25" t="s">
        <v>286</v>
      </c>
      <c r="AD133" s="25" t="s">
        <v>41</v>
      </c>
      <c r="AE133" s="25" t="s">
        <v>41</v>
      </c>
    </row>
    <row r="134" spans="1:31" ht="135" x14ac:dyDescent="0.25">
      <c r="A134" s="26">
        <v>44</v>
      </c>
      <c r="B134" s="66" t="s">
        <v>687</v>
      </c>
      <c r="C134" s="27" t="s">
        <v>700</v>
      </c>
      <c r="D134" s="26" t="s">
        <v>1955</v>
      </c>
      <c r="E134" s="26" t="s">
        <v>53</v>
      </c>
      <c r="F134" s="26">
        <v>2021</v>
      </c>
      <c r="G134" s="26" t="s">
        <v>2142</v>
      </c>
      <c r="H134" s="26">
        <v>1</v>
      </c>
      <c r="I134" s="26" t="s">
        <v>701</v>
      </c>
      <c r="J134" s="26" t="s">
        <v>702</v>
      </c>
      <c r="K134" s="26" t="s">
        <v>126</v>
      </c>
      <c r="L134" s="26" t="s">
        <v>126</v>
      </c>
      <c r="M134" s="26" t="s">
        <v>703</v>
      </c>
      <c r="N134" s="26" t="s">
        <v>704</v>
      </c>
      <c r="O134" s="26" t="s">
        <v>35</v>
      </c>
      <c r="P134" s="25" t="s">
        <v>705</v>
      </c>
      <c r="Q134" s="26" t="s">
        <v>53</v>
      </c>
      <c r="R134" s="26" t="s">
        <v>706</v>
      </c>
      <c r="S134" s="26" t="s">
        <v>39</v>
      </c>
      <c r="T134" s="28" t="s">
        <v>53</v>
      </c>
      <c r="U134" s="26" t="s">
        <v>2072</v>
      </c>
      <c r="V134" s="28" t="s">
        <v>2026</v>
      </c>
      <c r="W134" s="28" t="s">
        <v>40</v>
      </c>
      <c r="X134" s="28" t="s">
        <v>2035</v>
      </c>
      <c r="Y134" s="26" t="s">
        <v>41</v>
      </c>
      <c r="Z134" s="26" t="s">
        <v>42</v>
      </c>
      <c r="AA134" s="26" t="s">
        <v>4</v>
      </c>
      <c r="AB134" s="26" t="s">
        <v>707</v>
      </c>
      <c r="AC134" s="26" t="s">
        <v>708</v>
      </c>
      <c r="AD134" s="26" t="s">
        <v>329</v>
      </c>
      <c r="AE134" s="26" t="s">
        <v>4</v>
      </c>
    </row>
    <row r="135" spans="1:31" ht="135" x14ac:dyDescent="0.25">
      <c r="A135" s="26">
        <v>45</v>
      </c>
      <c r="B135" s="66" t="s">
        <v>687</v>
      </c>
      <c r="C135" s="29" t="s">
        <v>709</v>
      </c>
      <c r="D135" s="30" t="s">
        <v>710</v>
      </c>
      <c r="E135" s="26" t="s">
        <v>609</v>
      </c>
      <c r="F135" s="26">
        <v>2020</v>
      </c>
      <c r="G135" s="26" t="s">
        <v>479</v>
      </c>
      <c r="H135" s="26">
        <v>1</v>
      </c>
      <c r="I135" s="26" t="s">
        <v>2127</v>
      </c>
      <c r="J135" s="26" t="s">
        <v>2128</v>
      </c>
      <c r="K135" s="26" t="s">
        <v>2129</v>
      </c>
      <c r="L135" s="26" t="s">
        <v>58</v>
      </c>
      <c r="M135" s="26" t="s">
        <v>711</v>
      </c>
      <c r="N135" s="26" t="s">
        <v>712</v>
      </c>
      <c r="O135" s="26" t="s">
        <v>60</v>
      </c>
      <c r="P135" s="26" t="s">
        <v>697</v>
      </c>
      <c r="Q135" s="26" t="s">
        <v>698</v>
      </c>
      <c r="R135" s="25" t="s">
        <v>38</v>
      </c>
      <c r="S135" s="26" t="s">
        <v>39</v>
      </c>
      <c r="T135" s="26" t="s">
        <v>713</v>
      </c>
      <c r="U135" s="26" t="s">
        <v>2072</v>
      </c>
      <c r="V135" s="42" t="s">
        <v>2026</v>
      </c>
      <c r="W135" s="42" t="s">
        <v>40</v>
      </c>
      <c r="X135" s="42" t="s">
        <v>2035</v>
      </c>
      <c r="Y135" s="26" t="s">
        <v>41</v>
      </c>
      <c r="Z135" s="26" t="s">
        <v>329</v>
      </c>
      <c r="AA135" s="26" t="s">
        <v>4</v>
      </c>
      <c r="AB135" s="26" t="s">
        <v>714</v>
      </c>
      <c r="AC135" s="26" t="s">
        <v>286</v>
      </c>
      <c r="AD135" s="26" t="s">
        <v>41</v>
      </c>
      <c r="AE135" s="26" t="s">
        <v>41</v>
      </c>
    </row>
    <row r="136" spans="1:31" ht="165" x14ac:dyDescent="0.25">
      <c r="A136" s="109">
        <v>46</v>
      </c>
      <c r="B136" s="104" t="s">
        <v>687</v>
      </c>
      <c r="C136" s="110" t="s">
        <v>715</v>
      </c>
      <c r="D136" s="110" t="s">
        <v>716</v>
      </c>
      <c r="E136" s="109" t="s">
        <v>178</v>
      </c>
      <c r="F136" s="109">
        <v>2020</v>
      </c>
      <c r="G136" s="109" t="s">
        <v>166</v>
      </c>
      <c r="H136" s="109">
        <v>4</v>
      </c>
      <c r="I136" s="26" t="s">
        <v>2130</v>
      </c>
      <c r="J136" s="26" t="s">
        <v>2143</v>
      </c>
      <c r="K136" s="26" t="s">
        <v>717</v>
      </c>
      <c r="L136" s="26" t="s">
        <v>72</v>
      </c>
      <c r="M136" s="31" t="s">
        <v>718</v>
      </c>
      <c r="N136" s="26" t="s">
        <v>719</v>
      </c>
      <c r="O136" s="26" t="s">
        <v>720</v>
      </c>
      <c r="P136" s="109" t="s">
        <v>697</v>
      </c>
      <c r="Q136" s="109" t="s">
        <v>721</v>
      </c>
      <c r="R136" s="109" t="s">
        <v>62</v>
      </c>
      <c r="S136" s="109" t="s">
        <v>39</v>
      </c>
      <c r="T136" s="109" t="s">
        <v>53</v>
      </c>
      <c r="U136" s="109" t="s">
        <v>2074</v>
      </c>
      <c r="V136" s="106" t="s">
        <v>2026</v>
      </c>
      <c r="W136" s="106" t="s">
        <v>2060</v>
      </c>
      <c r="X136" s="106" t="s">
        <v>2035</v>
      </c>
      <c r="Y136" s="106" t="s">
        <v>42</v>
      </c>
      <c r="Z136" s="109" t="s">
        <v>42</v>
      </c>
      <c r="AA136" s="109" t="s">
        <v>4</v>
      </c>
      <c r="AB136" s="109" t="s">
        <v>722</v>
      </c>
      <c r="AC136" s="109" t="s">
        <v>723</v>
      </c>
      <c r="AD136" s="109" t="s">
        <v>41</v>
      </c>
      <c r="AE136" s="109" t="s">
        <v>41</v>
      </c>
    </row>
    <row r="137" spans="1:31" ht="165" x14ac:dyDescent="0.25">
      <c r="A137" s="109">
        <f>A136</f>
        <v>46</v>
      </c>
      <c r="B137" s="104"/>
      <c r="C137" s="109" t="str">
        <f t="shared" ref="C137:D139" si="264">C136</f>
        <v>Tonini D., Wandl A., Meister K., Unceta P.M., Taelman S.E., Sanjuan-Delmás D., Dewulf J., Huygens D.</v>
      </c>
      <c r="D137" s="109" t="str">
        <f t="shared" si="264"/>
        <v>Quantitative sustainability assessment of household food waste management in the Amsterdam Metropolitan Area</v>
      </c>
      <c r="E137" s="109" t="str">
        <f>E136</f>
        <v>CLCA</v>
      </c>
      <c r="F137" s="109">
        <f t="shared" ref="F137:H139" si="265">F136</f>
        <v>2020</v>
      </c>
      <c r="G137" s="109" t="str">
        <f t="shared" si="265"/>
        <v xml:space="preserve">Food waste management </v>
      </c>
      <c r="H137" s="109">
        <f t="shared" si="265"/>
        <v>4</v>
      </c>
      <c r="I137" s="26" t="s">
        <v>388</v>
      </c>
      <c r="J137" s="26" t="s">
        <v>1956</v>
      </c>
      <c r="K137" s="26" t="s">
        <v>72</v>
      </c>
      <c r="L137" s="26" t="s">
        <v>108</v>
      </c>
      <c r="M137" s="31" t="str">
        <f t="shared" ref="M137:N139" si="266">M136</f>
        <v xml:space="preserve">Organic N 55%
Mineral N 80%
P 85%
K 73%
(Differentiate the organic and mineral N content)
</v>
      </c>
      <c r="N137" s="26" t="str">
        <f t="shared" si="266"/>
        <v xml:space="preserve">Eghball et al., 2002; Tonini et al., 2019
</v>
      </c>
      <c r="O137" s="26" t="s">
        <v>720</v>
      </c>
      <c r="P137" s="109" t="str">
        <f t="shared" ref="P137:S139" si="267">P136</f>
        <v xml:space="preserve">N fertilizer
P fertilizer 
K fertilizer </v>
      </c>
      <c r="Q137" s="109" t="str">
        <f t="shared" si="267"/>
        <v>N: EU average mix for N 
(urea 24.5%, ammonium nitrate 27%, calcium ammonium nitrate 33%,
and urea-ammonium nitrate 15.5%)
P: Diammonium phosphate
K: Potassium chloride</v>
      </c>
      <c r="R137" s="109" t="str">
        <f t="shared" si="267"/>
        <v xml:space="preserve">Ecoinvent </v>
      </c>
      <c r="S137" s="109" t="str">
        <f t="shared" si="267"/>
        <v xml:space="preserve">Nutrient </v>
      </c>
      <c r="T137" s="109" t="str">
        <f>T136</f>
        <v>?</v>
      </c>
      <c r="U137" s="109" t="str">
        <f>U136</f>
        <v>see PNA
Use behaviour factor: Andersen et al. (2010)</v>
      </c>
      <c r="V137" s="106"/>
      <c r="W137" s="106"/>
      <c r="X137" s="106"/>
      <c r="Y137" s="106"/>
      <c r="Z137" s="109" t="str">
        <f>Z136</f>
        <v>No</v>
      </c>
      <c r="AA137" s="109" t="str">
        <f t="shared" ref="AA137:AE150" si="268">AA136</f>
        <v>/</v>
      </c>
      <c r="AB137" s="109" t="str">
        <f t="shared" si="268"/>
        <v>The management of food waste annually generated by the households and small-and-medium-enterprises</v>
      </c>
      <c r="AC137" s="109" t="str">
        <f t="shared" si="268"/>
        <v>The Netherlands</v>
      </c>
      <c r="AD137" s="109" t="str">
        <f t="shared" si="268"/>
        <v>Yes</v>
      </c>
      <c r="AE137" s="109" t="str">
        <f t="shared" si="252"/>
        <v>Yes</v>
      </c>
    </row>
    <row r="138" spans="1:31" ht="165" x14ac:dyDescent="0.25">
      <c r="A138" s="109">
        <f>A137</f>
        <v>46</v>
      </c>
      <c r="B138" s="104"/>
      <c r="C138" s="109" t="str">
        <f t="shared" si="264"/>
        <v>Tonini D., Wandl A., Meister K., Unceta P.M., Taelman S.E., Sanjuan-Delmás D., Dewulf J., Huygens D.</v>
      </c>
      <c r="D138" s="109" t="str">
        <f t="shared" si="264"/>
        <v>Quantitative sustainability assessment of household food waste management in the Amsterdam Metropolitan Area</v>
      </c>
      <c r="E138" s="109" t="str">
        <f>E137</f>
        <v>CLCA</v>
      </c>
      <c r="F138" s="109">
        <f t="shared" si="265"/>
        <v>2020</v>
      </c>
      <c r="G138" s="109" t="str">
        <f t="shared" si="265"/>
        <v xml:space="preserve">Food waste management </v>
      </c>
      <c r="H138" s="109">
        <f t="shared" si="265"/>
        <v>4</v>
      </c>
      <c r="I138" s="26" t="s">
        <v>30</v>
      </c>
      <c r="J138" s="26" t="s">
        <v>1957</v>
      </c>
      <c r="K138" s="26" t="s">
        <v>65</v>
      </c>
      <c r="L138" s="26" t="s">
        <v>58</v>
      </c>
      <c r="M138" s="31" t="str">
        <f t="shared" si="266"/>
        <v xml:space="preserve">Organic N 55%
Mineral N 80%
P 85%
K 73%
(Differentiate the organic and mineral N content)
</v>
      </c>
      <c r="N138" s="26" t="str">
        <f t="shared" si="266"/>
        <v xml:space="preserve">Eghball et al., 2002; Tonini et al., 2019
</v>
      </c>
      <c r="O138" s="26" t="s">
        <v>60</v>
      </c>
      <c r="P138" s="109" t="str">
        <f t="shared" si="267"/>
        <v xml:space="preserve">N fertilizer
P fertilizer 
K fertilizer </v>
      </c>
      <c r="Q138" s="109" t="str">
        <f t="shared" si="267"/>
        <v>N: EU average mix for N 
(urea 24.5%, ammonium nitrate 27%, calcium ammonium nitrate 33%,
and urea-ammonium nitrate 15.5%)
P: Diammonium phosphate
K: Potassium chloride</v>
      </c>
      <c r="R138" s="109" t="str">
        <f t="shared" si="267"/>
        <v xml:space="preserve">Ecoinvent </v>
      </c>
      <c r="S138" s="109" t="str">
        <f t="shared" si="267"/>
        <v xml:space="preserve">Nutrient </v>
      </c>
      <c r="T138" s="109" t="str">
        <f>T137</f>
        <v>?</v>
      </c>
      <c r="U138" s="109" t="s">
        <v>2072</v>
      </c>
      <c r="V138" s="106"/>
      <c r="W138" s="106"/>
      <c r="X138" s="106"/>
      <c r="Y138" s="106"/>
      <c r="Z138" s="109" t="str">
        <f>Z137</f>
        <v>No</v>
      </c>
      <c r="AA138" s="109" t="str">
        <f t="shared" si="268"/>
        <v>/</v>
      </c>
      <c r="AB138" s="109" t="str">
        <f t="shared" si="268"/>
        <v>The management of food waste annually generated by the households and small-and-medium-enterprises</v>
      </c>
      <c r="AC138" s="109" t="str">
        <f t="shared" si="268"/>
        <v>The Netherlands</v>
      </c>
      <c r="AD138" s="109" t="str">
        <f t="shared" si="268"/>
        <v>Yes</v>
      </c>
      <c r="AE138" s="109" t="str">
        <f t="shared" si="268"/>
        <v>Yes</v>
      </c>
    </row>
    <row r="139" spans="1:31" ht="75" x14ac:dyDescent="0.25">
      <c r="A139" s="109">
        <f>A138</f>
        <v>46</v>
      </c>
      <c r="B139" s="104"/>
      <c r="C139" s="109" t="str">
        <f t="shared" si="264"/>
        <v>Tonini D., Wandl A., Meister K., Unceta P.M., Taelman S.E., Sanjuan-Delmás D., Dewulf J., Huygens D.</v>
      </c>
      <c r="D139" s="109" t="str">
        <f t="shared" si="264"/>
        <v>Quantitative sustainability assessment of household food waste management in the Amsterdam Metropolitan Area</v>
      </c>
      <c r="E139" s="109" t="str">
        <f>E138</f>
        <v>CLCA</v>
      </c>
      <c r="F139" s="109">
        <f t="shared" si="265"/>
        <v>2020</v>
      </c>
      <c r="G139" s="109" t="str">
        <f t="shared" si="265"/>
        <v xml:space="preserve">Food waste management </v>
      </c>
      <c r="H139" s="109">
        <f t="shared" si="265"/>
        <v>4</v>
      </c>
      <c r="I139" s="25" t="s">
        <v>724</v>
      </c>
      <c r="J139" s="25" t="s">
        <v>1958</v>
      </c>
      <c r="K139" s="26" t="s">
        <v>725</v>
      </c>
      <c r="L139" s="26" t="s">
        <v>522</v>
      </c>
      <c r="M139" s="26" t="s">
        <v>726</v>
      </c>
      <c r="N139" s="26" t="str">
        <f t="shared" si="266"/>
        <v xml:space="preserve">Eghball et al., 2002; Tonini et al., 2019
</v>
      </c>
      <c r="O139" s="26" t="s">
        <v>727</v>
      </c>
      <c r="P139" s="109" t="str">
        <f t="shared" si="267"/>
        <v xml:space="preserve">N fertilizer
P fertilizer 
K fertilizer </v>
      </c>
      <c r="Q139" s="109" t="str">
        <f t="shared" si="267"/>
        <v>N: EU average mix for N 
(urea 24.5%, ammonium nitrate 27%, calcium ammonium nitrate 33%,
and urea-ammonium nitrate 15.5%)
P: Diammonium phosphate
K: Potassium chloride</v>
      </c>
      <c r="R139" s="109" t="str">
        <f t="shared" si="267"/>
        <v xml:space="preserve">Ecoinvent </v>
      </c>
      <c r="S139" s="109" t="str">
        <f t="shared" si="267"/>
        <v xml:space="preserve">Nutrient </v>
      </c>
      <c r="T139" s="109" t="str">
        <f>T138</f>
        <v>?</v>
      </c>
      <c r="U139" s="109" t="str">
        <f>U138</f>
        <v>see PNA</v>
      </c>
      <c r="V139" s="106"/>
      <c r="W139" s="106"/>
      <c r="X139" s="106"/>
      <c r="Y139" s="106"/>
      <c r="Z139" s="109" t="str">
        <f>Z138</f>
        <v>No</v>
      </c>
      <c r="AA139" s="109" t="str">
        <f t="shared" si="268"/>
        <v>/</v>
      </c>
      <c r="AB139" s="109" t="str">
        <f t="shared" si="268"/>
        <v>The management of food waste annually generated by the households and small-and-medium-enterprises</v>
      </c>
      <c r="AC139" s="109" t="str">
        <f t="shared" si="268"/>
        <v>The Netherlands</v>
      </c>
      <c r="AD139" s="109" t="str">
        <f t="shared" si="268"/>
        <v>Yes</v>
      </c>
      <c r="AE139" s="109" t="str">
        <f>AE138</f>
        <v>Yes</v>
      </c>
    </row>
    <row r="140" spans="1:31" ht="105" x14ac:dyDescent="0.25">
      <c r="A140" s="26">
        <v>47</v>
      </c>
      <c r="B140" s="66" t="s">
        <v>687</v>
      </c>
      <c r="C140" s="29" t="s">
        <v>728</v>
      </c>
      <c r="D140" s="30" t="s">
        <v>729</v>
      </c>
      <c r="E140" s="26" t="s">
        <v>730</v>
      </c>
      <c r="F140" s="26">
        <v>2020</v>
      </c>
      <c r="G140" s="26" t="s">
        <v>731</v>
      </c>
      <c r="H140" s="26">
        <v>1</v>
      </c>
      <c r="I140" s="26" t="s">
        <v>732</v>
      </c>
      <c r="J140" s="26" t="s">
        <v>1959</v>
      </c>
      <c r="K140" s="26" t="s">
        <v>733</v>
      </c>
      <c r="L140" s="26" t="s">
        <v>734</v>
      </c>
      <c r="M140" s="26" t="s">
        <v>4</v>
      </c>
      <c r="N140" s="26" t="s">
        <v>4</v>
      </c>
      <c r="O140" s="26" t="s">
        <v>735</v>
      </c>
      <c r="P140" s="26" t="s">
        <v>736</v>
      </c>
      <c r="Q140" s="26" t="s">
        <v>737</v>
      </c>
      <c r="R140" s="26" t="s">
        <v>38</v>
      </c>
      <c r="S140" s="26" t="s">
        <v>738</v>
      </c>
      <c r="T140" s="28">
        <v>1</v>
      </c>
      <c r="U140" s="26" t="s">
        <v>53</v>
      </c>
      <c r="V140" s="42" t="s">
        <v>2026</v>
      </c>
      <c r="W140" s="42" t="s">
        <v>2032</v>
      </c>
      <c r="X140" s="42" t="s">
        <v>2035</v>
      </c>
      <c r="Y140" s="26" t="s">
        <v>41</v>
      </c>
      <c r="Z140" s="26" t="s">
        <v>4</v>
      </c>
      <c r="AA140" s="26" t="s">
        <v>4</v>
      </c>
      <c r="AB140" s="26" t="s">
        <v>739</v>
      </c>
      <c r="AC140" s="26" t="s">
        <v>740</v>
      </c>
      <c r="AD140" s="25" t="s">
        <v>42</v>
      </c>
      <c r="AE140" s="26" t="s">
        <v>4</v>
      </c>
    </row>
    <row r="141" spans="1:31" ht="45" x14ac:dyDescent="0.25">
      <c r="A141" s="109">
        <v>48</v>
      </c>
      <c r="B141" s="66" t="s">
        <v>687</v>
      </c>
      <c r="C141" s="110" t="s">
        <v>741</v>
      </c>
      <c r="D141" s="110" t="s">
        <v>742</v>
      </c>
      <c r="E141" s="133" t="s">
        <v>53</v>
      </c>
      <c r="F141" s="109">
        <v>2020</v>
      </c>
      <c r="G141" s="109" t="s">
        <v>1960</v>
      </c>
      <c r="H141" s="109">
        <v>3</v>
      </c>
      <c r="I141" s="26" t="s">
        <v>305</v>
      </c>
      <c r="J141" s="26" t="s">
        <v>1961</v>
      </c>
      <c r="K141" s="26" t="s">
        <v>433</v>
      </c>
      <c r="L141" s="26" t="s">
        <v>433</v>
      </c>
      <c r="M141" s="31" t="s">
        <v>53</v>
      </c>
      <c r="N141" s="26" t="s">
        <v>4</v>
      </c>
      <c r="O141" s="26" t="s">
        <v>35</v>
      </c>
      <c r="P141" s="109" t="s">
        <v>705</v>
      </c>
      <c r="Q141" s="109" t="s">
        <v>326</v>
      </c>
      <c r="R141" s="109" t="s">
        <v>743</v>
      </c>
      <c r="S141" s="109" t="s">
        <v>53</v>
      </c>
      <c r="T141" s="109" t="s">
        <v>53</v>
      </c>
      <c r="U141" s="109" t="s">
        <v>4</v>
      </c>
      <c r="V141" s="109" t="s">
        <v>53</v>
      </c>
      <c r="W141" s="109" t="s">
        <v>4</v>
      </c>
      <c r="X141" s="109" t="s">
        <v>4</v>
      </c>
      <c r="Y141" s="106" t="s">
        <v>42</v>
      </c>
      <c r="Z141" s="109" t="s">
        <v>4</v>
      </c>
      <c r="AA141" s="109" t="s">
        <v>4</v>
      </c>
      <c r="AB141" s="109" t="s">
        <v>744</v>
      </c>
      <c r="AC141" s="109" t="s">
        <v>745</v>
      </c>
      <c r="AD141" s="109" t="s">
        <v>41</v>
      </c>
      <c r="AE141" s="109" t="s">
        <v>329</v>
      </c>
    </row>
    <row r="142" spans="1:31" ht="60" x14ac:dyDescent="0.25">
      <c r="A142" s="109">
        <f>A141</f>
        <v>48</v>
      </c>
      <c r="B142" s="66" t="s">
        <v>687</v>
      </c>
      <c r="C142" s="109" t="str">
        <f t="shared" ref="C142:H143" si="269">C141</f>
        <v>Havukainen J., Väisänen S., Rantala T., Saunila M., Ukko J.</v>
      </c>
      <c r="D142" s="109" t="str">
        <f t="shared" si="269"/>
        <v>Environmental impacts of manure management based on life cycle assessment approach</v>
      </c>
      <c r="E142" s="133" t="str">
        <f t="shared" si="269"/>
        <v>?</v>
      </c>
      <c r="F142" s="109">
        <f t="shared" si="269"/>
        <v>2020</v>
      </c>
      <c r="G142" s="109" t="str">
        <f t="shared" si="269"/>
        <v xml:space="preserve">Horse manure management system </v>
      </c>
      <c r="H142" s="109">
        <f t="shared" si="269"/>
        <v>3</v>
      </c>
      <c r="I142" s="26" t="s">
        <v>691</v>
      </c>
      <c r="J142" s="26" t="s">
        <v>746</v>
      </c>
      <c r="K142" s="26" t="str">
        <f>K141</f>
        <v>Manure</v>
      </c>
      <c r="L142" s="26" t="s">
        <v>72</v>
      </c>
      <c r="M142" s="31" t="str">
        <f>M141</f>
        <v>?</v>
      </c>
      <c r="N142" s="26" t="str">
        <f>N141</f>
        <v>/</v>
      </c>
      <c r="O142" s="26" t="s">
        <v>35</v>
      </c>
      <c r="P142" s="109" t="str">
        <f t="shared" ref="P142:T143" si="270">P141</f>
        <v xml:space="preserve">N fertilizer
P fertilizer 
</v>
      </c>
      <c r="Q142" s="109" t="str">
        <f t="shared" si="270"/>
        <v>Ammonium nitrate
Triple superphosphate</v>
      </c>
      <c r="R142" s="109" t="str">
        <f t="shared" si="270"/>
        <v xml:space="preserve">Gabi </v>
      </c>
      <c r="S142" s="109" t="str">
        <f t="shared" si="270"/>
        <v>?</v>
      </c>
      <c r="T142" s="109" t="str">
        <f t="shared" si="270"/>
        <v>?</v>
      </c>
      <c r="U142" s="109" t="str">
        <f>U141</f>
        <v>/</v>
      </c>
      <c r="V142" s="109" t="str">
        <f t="shared" ref="V142:X142" si="271">V141</f>
        <v>?</v>
      </c>
      <c r="W142" s="109" t="str">
        <f t="shared" ref="W142" si="272">W141</f>
        <v>/</v>
      </c>
      <c r="X142" s="109" t="str">
        <f t="shared" si="271"/>
        <v>/</v>
      </c>
      <c r="Y142" s="106"/>
      <c r="Z142" s="109" t="str">
        <f t="shared" ref="Z142:AD143" si="273">Z141</f>
        <v>/</v>
      </c>
      <c r="AA142" s="109" t="str">
        <f t="shared" si="273"/>
        <v>/</v>
      </c>
      <c r="AB142" s="109" t="str">
        <f t="shared" si="273"/>
        <v>1 t of utilized horse feces (stable manure without added bedding material)</v>
      </c>
      <c r="AC142" s="109" t="str">
        <f t="shared" si="273"/>
        <v>Finland</v>
      </c>
      <c r="AD142" s="109" t="str">
        <f t="shared" si="273"/>
        <v>Yes</v>
      </c>
      <c r="AE142" s="109" t="str">
        <f>AE141</f>
        <v xml:space="preserve">No </v>
      </c>
    </row>
    <row r="143" spans="1:31" ht="60" x14ac:dyDescent="0.25">
      <c r="A143" s="109">
        <f>A142</f>
        <v>48</v>
      </c>
      <c r="B143" s="66" t="s">
        <v>687</v>
      </c>
      <c r="C143" s="109" t="str">
        <f t="shared" si="269"/>
        <v>Havukainen J., Väisänen S., Rantala T., Saunila M., Ukko J.</v>
      </c>
      <c r="D143" s="109" t="str">
        <f t="shared" si="269"/>
        <v>Environmental impacts of manure management based on life cycle assessment approach</v>
      </c>
      <c r="E143" s="133" t="str">
        <f t="shared" si="269"/>
        <v>?</v>
      </c>
      <c r="F143" s="109">
        <f t="shared" si="269"/>
        <v>2020</v>
      </c>
      <c r="G143" s="109" t="str">
        <f t="shared" si="269"/>
        <v xml:space="preserve">Horse manure management system </v>
      </c>
      <c r="H143" s="109">
        <f t="shared" si="269"/>
        <v>3</v>
      </c>
      <c r="I143" s="26" t="s">
        <v>2133</v>
      </c>
      <c r="J143" s="26" t="s">
        <v>1962</v>
      </c>
      <c r="K143" s="26" t="s">
        <v>747</v>
      </c>
      <c r="L143" s="26" t="s">
        <v>58</v>
      </c>
      <c r="M143" s="31" t="str">
        <f>M142</f>
        <v>?</v>
      </c>
      <c r="N143" s="26" t="str">
        <f>N142</f>
        <v>/</v>
      </c>
      <c r="O143" s="26" t="s">
        <v>35</v>
      </c>
      <c r="P143" s="109" t="str">
        <f t="shared" si="270"/>
        <v xml:space="preserve">N fertilizer
P fertilizer 
</v>
      </c>
      <c r="Q143" s="109" t="str">
        <f t="shared" si="270"/>
        <v>Ammonium nitrate
Triple superphosphate</v>
      </c>
      <c r="R143" s="109" t="str">
        <f t="shared" si="270"/>
        <v xml:space="preserve">Gabi </v>
      </c>
      <c r="S143" s="109" t="str">
        <f t="shared" si="270"/>
        <v>?</v>
      </c>
      <c r="T143" s="109" t="str">
        <f t="shared" si="270"/>
        <v>?</v>
      </c>
      <c r="U143" s="109" t="str">
        <f>U142</f>
        <v>/</v>
      </c>
      <c r="V143" s="109" t="str">
        <f t="shared" ref="V143:X143" si="274">V142</f>
        <v>?</v>
      </c>
      <c r="W143" s="109" t="str">
        <f t="shared" ref="W143" si="275">W142</f>
        <v>/</v>
      </c>
      <c r="X143" s="109" t="str">
        <f t="shared" si="274"/>
        <v>/</v>
      </c>
      <c r="Y143" s="106"/>
      <c r="Z143" s="109" t="str">
        <f t="shared" si="273"/>
        <v>/</v>
      </c>
      <c r="AA143" s="109" t="str">
        <f t="shared" si="273"/>
        <v>/</v>
      </c>
      <c r="AB143" s="109" t="str">
        <f t="shared" si="273"/>
        <v>1 t of utilized horse feces (stable manure without added bedding material)</v>
      </c>
      <c r="AC143" s="109" t="str">
        <f t="shared" si="273"/>
        <v>Finland</v>
      </c>
      <c r="AD143" s="109" t="str">
        <f t="shared" si="273"/>
        <v>Yes</v>
      </c>
      <c r="AE143" s="109" t="str">
        <f>AE142</f>
        <v xml:space="preserve">No </v>
      </c>
    </row>
    <row r="144" spans="1:31" ht="135" x14ac:dyDescent="0.25">
      <c r="A144" s="26">
        <v>49</v>
      </c>
      <c r="B144" s="66" t="s">
        <v>687</v>
      </c>
      <c r="C144" s="29" t="s">
        <v>748</v>
      </c>
      <c r="D144" s="30" t="s">
        <v>749</v>
      </c>
      <c r="E144" s="26" t="s">
        <v>609</v>
      </c>
      <c r="F144" s="26">
        <v>2020</v>
      </c>
      <c r="G144" s="26" t="s">
        <v>750</v>
      </c>
      <c r="H144" s="26">
        <v>1</v>
      </c>
      <c r="I144" s="26" t="s">
        <v>374</v>
      </c>
      <c r="J144" s="26" t="s">
        <v>1963</v>
      </c>
      <c r="K144" s="26" t="s">
        <v>751</v>
      </c>
      <c r="L144" s="26" t="s">
        <v>72</v>
      </c>
      <c r="M144" s="26" t="s">
        <v>752</v>
      </c>
      <c r="N144" s="26" t="s">
        <v>753</v>
      </c>
      <c r="O144" s="26" t="s">
        <v>754</v>
      </c>
      <c r="P144" s="26" t="s">
        <v>755</v>
      </c>
      <c r="Q144" s="26" t="s">
        <v>756</v>
      </c>
      <c r="R144" s="26" t="s">
        <v>38</v>
      </c>
      <c r="S144" s="26" t="s">
        <v>757</v>
      </c>
      <c r="T144" s="26" t="s">
        <v>758</v>
      </c>
      <c r="U144" s="26" t="s">
        <v>759</v>
      </c>
      <c r="V144" s="42" t="s">
        <v>2026</v>
      </c>
      <c r="W144" s="42" t="s">
        <v>40</v>
      </c>
      <c r="X144" s="42" t="s">
        <v>2035</v>
      </c>
      <c r="Y144" s="26" t="s">
        <v>42</v>
      </c>
      <c r="Z144" s="26" t="s">
        <v>4</v>
      </c>
      <c r="AA144" s="26" t="s">
        <v>4</v>
      </c>
      <c r="AB144" s="26" t="s">
        <v>760</v>
      </c>
      <c r="AC144" s="26" t="s">
        <v>761</v>
      </c>
      <c r="AD144" s="26" t="s">
        <v>329</v>
      </c>
      <c r="AE144" s="26" t="s">
        <v>4</v>
      </c>
    </row>
    <row r="145" spans="1:31" ht="105" x14ac:dyDescent="0.25">
      <c r="A145" s="26">
        <v>50</v>
      </c>
      <c r="B145" s="66" t="s">
        <v>687</v>
      </c>
      <c r="C145" s="29" t="s">
        <v>762</v>
      </c>
      <c r="D145" s="30" t="s">
        <v>763</v>
      </c>
      <c r="E145" s="26" t="s">
        <v>730</v>
      </c>
      <c r="F145" s="26">
        <v>2020</v>
      </c>
      <c r="G145" s="26" t="s">
        <v>764</v>
      </c>
      <c r="H145" s="26">
        <v>1</v>
      </c>
      <c r="I145" s="26" t="s">
        <v>1934</v>
      </c>
      <c r="J145" s="26" t="s">
        <v>765</v>
      </c>
      <c r="K145" s="26" t="s">
        <v>766</v>
      </c>
      <c r="L145" s="26" t="s">
        <v>767</v>
      </c>
      <c r="M145" s="26" t="s">
        <v>768</v>
      </c>
      <c r="N145" s="26" t="s">
        <v>769</v>
      </c>
      <c r="O145" s="26" t="s">
        <v>35</v>
      </c>
      <c r="P145" s="26" t="s">
        <v>705</v>
      </c>
      <c r="Q145" s="26" t="s">
        <v>1964</v>
      </c>
      <c r="R145" s="26" t="s">
        <v>53</v>
      </c>
      <c r="S145" s="26" t="s">
        <v>104</v>
      </c>
      <c r="T145" s="26" t="s">
        <v>53</v>
      </c>
      <c r="U145" s="26" t="s">
        <v>53</v>
      </c>
      <c r="V145" s="42" t="s">
        <v>2027</v>
      </c>
      <c r="W145" s="42" t="s">
        <v>360</v>
      </c>
      <c r="X145" s="42" t="s">
        <v>2059</v>
      </c>
      <c r="Y145" s="26" t="s">
        <v>41</v>
      </c>
      <c r="Z145" s="26" t="s">
        <v>4</v>
      </c>
      <c r="AA145" s="26" t="s">
        <v>4</v>
      </c>
      <c r="AB145" s="26" t="s">
        <v>770</v>
      </c>
      <c r="AC145" s="26" t="s">
        <v>771</v>
      </c>
      <c r="AD145" s="26" t="s">
        <v>41</v>
      </c>
      <c r="AE145" s="26" t="s">
        <v>772</v>
      </c>
    </row>
    <row r="146" spans="1:31" ht="45" x14ac:dyDescent="0.25">
      <c r="A146" s="109">
        <v>51</v>
      </c>
      <c r="B146" s="66" t="s">
        <v>687</v>
      </c>
      <c r="C146" s="110" t="s">
        <v>773</v>
      </c>
      <c r="D146" s="110" t="s">
        <v>774</v>
      </c>
      <c r="E146" s="109" t="s">
        <v>277</v>
      </c>
      <c r="F146" s="109">
        <v>2020</v>
      </c>
      <c r="G146" s="109" t="s">
        <v>775</v>
      </c>
      <c r="H146" s="109">
        <v>2</v>
      </c>
      <c r="I146" s="26" t="s">
        <v>305</v>
      </c>
      <c r="J146" s="26" t="s">
        <v>776</v>
      </c>
      <c r="K146" s="26" t="s">
        <v>777</v>
      </c>
      <c r="L146" s="26" t="s">
        <v>777</v>
      </c>
      <c r="M146" s="31" t="s">
        <v>53</v>
      </c>
      <c r="N146" s="26" t="s">
        <v>4</v>
      </c>
      <c r="O146" s="26" t="s">
        <v>60</v>
      </c>
      <c r="P146" s="109" t="s">
        <v>558</v>
      </c>
      <c r="Q146" s="109" t="s">
        <v>53</v>
      </c>
      <c r="R146" s="109" t="s">
        <v>778</v>
      </c>
      <c r="S146" s="109" t="s">
        <v>104</v>
      </c>
      <c r="T146" s="109" t="s">
        <v>53</v>
      </c>
      <c r="U146" s="109" t="s">
        <v>779</v>
      </c>
      <c r="V146" s="109" t="s">
        <v>2027</v>
      </c>
      <c r="W146" s="109" t="s">
        <v>2061</v>
      </c>
      <c r="X146" s="109" t="s">
        <v>2062</v>
      </c>
      <c r="Y146" s="106" t="s">
        <v>42</v>
      </c>
      <c r="Z146" s="109" t="s">
        <v>4</v>
      </c>
      <c r="AA146" s="109" t="s">
        <v>4</v>
      </c>
      <c r="AB146" s="109" t="s">
        <v>1965</v>
      </c>
      <c r="AC146" s="127" t="s">
        <v>516</v>
      </c>
      <c r="AD146" s="109" t="s">
        <v>41</v>
      </c>
      <c r="AE146" s="109" t="s">
        <v>329</v>
      </c>
    </row>
    <row r="147" spans="1:31" ht="45" x14ac:dyDescent="0.25">
      <c r="A147" s="109">
        <f>A146</f>
        <v>51</v>
      </c>
      <c r="B147" s="66" t="s">
        <v>687</v>
      </c>
      <c r="C147" s="109" t="str">
        <f t="shared" ref="C147:H147" si="276">C146</f>
        <v>Metson G.S., Feiz R., Quttineh N.-H., Tonderski K.</v>
      </c>
      <c r="D147" s="109" t="str">
        <f t="shared" si="276"/>
        <v>Optimizing transport to maximize nutrient recycling and green energy recovery</v>
      </c>
      <c r="E147" s="109" t="str">
        <f t="shared" si="276"/>
        <v>ALCA</v>
      </c>
      <c r="F147" s="109">
        <f t="shared" si="276"/>
        <v>2020</v>
      </c>
      <c r="G147" s="109" t="str">
        <f t="shared" si="276"/>
        <v xml:space="preserve">Biogas system </v>
      </c>
      <c r="H147" s="109">
        <f t="shared" si="276"/>
        <v>2</v>
      </c>
      <c r="I147" s="26" t="s">
        <v>1966</v>
      </c>
      <c r="J147" s="26" t="s">
        <v>780</v>
      </c>
      <c r="K147" s="26" t="str">
        <f>K146</f>
        <v>Manure
+/
Sludge</v>
      </c>
      <c r="L147" s="26" t="s">
        <v>58</v>
      </c>
      <c r="M147" s="31" t="str">
        <f>M146</f>
        <v>?</v>
      </c>
      <c r="N147" s="26" t="str">
        <f>N146</f>
        <v>/</v>
      </c>
      <c r="O147" s="26" t="s">
        <v>60</v>
      </c>
      <c r="P147" s="109" t="str">
        <f t="shared" ref="P147:T147" si="277">P146</f>
        <v>N fertilizer
P fertilizer 
K fertilizer</v>
      </c>
      <c r="Q147" s="109" t="str">
        <f t="shared" si="277"/>
        <v>?</v>
      </c>
      <c r="R147" s="109" t="str">
        <f t="shared" si="277"/>
        <v>N/P: Börjesson et al. 2010
K: Ecoinvent</v>
      </c>
      <c r="S147" s="109" t="str">
        <f t="shared" si="277"/>
        <v>Nutrient</v>
      </c>
      <c r="T147" s="109" t="str">
        <f t="shared" si="277"/>
        <v>?</v>
      </c>
      <c r="U147" s="109" t="str">
        <f>U146</f>
        <v>?
+
Akram et al., 2019b; JBV, 2013</v>
      </c>
      <c r="V147" s="109" t="str">
        <f t="shared" ref="V147:X147" si="278">V146</f>
        <v>Aggregated constraining factor</v>
      </c>
      <c r="W147" s="109" t="str">
        <f t="shared" ref="W147" si="279">W146</f>
        <v>PNA+Regulation</v>
      </c>
      <c r="X147" s="109" t="str">
        <f t="shared" si="278"/>
        <v>Internal + External-Societal</v>
      </c>
      <c r="Y147" s="106"/>
      <c r="Z147" s="109" t="str">
        <f t="shared" ref="Z147:AD147" si="280">Z146</f>
        <v>/</v>
      </c>
      <c r="AA147" s="109" t="str">
        <f t="shared" si="280"/>
        <v>/</v>
      </c>
      <c r="AB147" s="109" t="str">
        <f t="shared" si="280"/>
        <v>The treatment of all available excreta in Sweden (tons/year)</v>
      </c>
      <c r="AC147" s="127" t="str">
        <f t="shared" si="280"/>
        <v>Sweden</v>
      </c>
      <c r="AD147" s="109" t="str">
        <f t="shared" si="280"/>
        <v>Yes</v>
      </c>
      <c r="AE147" s="109" t="str">
        <f t="shared" si="268"/>
        <v xml:space="preserve">No </v>
      </c>
    </row>
    <row r="148" spans="1:31" ht="180" x14ac:dyDescent="0.25">
      <c r="A148" s="26">
        <v>52</v>
      </c>
      <c r="B148" s="66" t="s">
        <v>687</v>
      </c>
      <c r="C148" s="30" t="s">
        <v>781</v>
      </c>
      <c r="D148" s="30" t="s">
        <v>782</v>
      </c>
      <c r="E148" s="26" t="s">
        <v>53</v>
      </c>
      <c r="F148" s="26">
        <v>2020</v>
      </c>
      <c r="G148" s="26" t="s">
        <v>783</v>
      </c>
      <c r="H148" s="26">
        <v>1</v>
      </c>
      <c r="I148" s="26" t="s">
        <v>374</v>
      </c>
      <c r="J148" s="26" t="s">
        <v>784</v>
      </c>
      <c r="K148" s="26" t="s">
        <v>785</v>
      </c>
      <c r="L148" s="26" t="s">
        <v>72</v>
      </c>
      <c r="M148" s="26" t="s">
        <v>53</v>
      </c>
      <c r="N148" s="26" t="s">
        <v>4</v>
      </c>
      <c r="O148" s="26" t="s">
        <v>60</v>
      </c>
      <c r="P148" s="26" t="s">
        <v>558</v>
      </c>
      <c r="Q148" s="26" t="s">
        <v>786</v>
      </c>
      <c r="R148" s="26" t="s">
        <v>38</v>
      </c>
      <c r="S148" s="26" t="s">
        <v>53</v>
      </c>
      <c r="T148" s="26" t="s">
        <v>1967</v>
      </c>
      <c r="U148" s="26" t="s">
        <v>4</v>
      </c>
      <c r="V148" s="42" t="s">
        <v>53</v>
      </c>
      <c r="W148" s="42" t="s">
        <v>4</v>
      </c>
      <c r="X148" s="42" t="s">
        <v>4</v>
      </c>
      <c r="Y148" s="26" t="s">
        <v>41</v>
      </c>
      <c r="Z148" s="26" t="s">
        <v>42</v>
      </c>
      <c r="AA148" s="26" t="s">
        <v>4</v>
      </c>
      <c r="AB148" s="26" t="s">
        <v>1968</v>
      </c>
      <c r="AC148" s="26" t="s">
        <v>605</v>
      </c>
      <c r="AD148" s="26" t="s">
        <v>329</v>
      </c>
      <c r="AE148" s="26" t="s">
        <v>4</v>
      </c>
    </row>
    <row r="149" spans="1:31" ht="60" x14ac:dyDescent="0.25">
      <c r="A149" s="109">
        <v>53</v>
      </c>
      <c r="B149" s="104" t="s">
        <v>687</v>
      </c>
      <c r="C149" s="132" t="s">
        <v>787</v>
      </c>
      <c r="D149" s="132" t="s">
        <v>788</v>
      </c>
      <c r="E149" s="133" t="s">
        <v>53</v>
      </c>
      <c r="F149" s="109">
        <v>2020</v>
      </c>
      <c r="G149" s="109" t="s">
        <v>666</v>
      </c>
      <c r="H149" s="109">
        <v>2</v>
      </c>
      <c r="I149" s="26" t="s">
        <v>789</v>
      </c>
      <c r="J149" s="26" t="s">
        <v>790</v>
      </c>
      <c r="K149" s="26" t="s">
        <v>791</v>
      </c>
      <c r="L149" s="26" t="s">
        <v>58</v>
      </c>
      <c r="M149" s="31" t="s">
        <v>53</v>
      </c>
      <c r="N149" s="26" t="s">
        <v>4</v>
      </c>
      <c r="O149" s="26" t="s">
        <v>60</v>
      </c>
      <c r="P149" s="109" t="s">
        <v>558</v>
      </c>
      <c r="Q149" s="109" t="s">
        <v>53</v>
      </c>
      <c r="R149" s="109" t="s">
        <v>53</v>
      </c>
      <c r="S149" s="109" t="s">
        <v>53</v>
      </c>
      <c r="T149" s="109" t="s">
        <v>53</v>
      </c>
      <c r="U149" s="109" t="s">
        <v>4</v>
      </c>
      <c r="V149" s="109" t="s">
        <v>53</v>
      </c>
      <c r="W149" s="109" t="s">
        <v>4</v>
      </c>
      <c r="X149" s="109" t="s">
        <v>4</v>
      </c>
      <c r="Y149" s="106" t="s">
        <v>41</v>
      </c>
      <c r="Z149" s="109" t="s">
        <v>4</v>
      </c>
      <c r="AA149" s="109" t="s">
        <v>4</v>
      </c>
      <c r="AB149" s="109" t="s">
        <v>1969</v>
      </c>
      <c r="AC149" s="109" t="s">
        <v>551</v>
      </c>
      <c r="AD149" s="109" t="s">
        <v>42</v>
      </c>
      <c r="AE149" s="109" t="s">
        <v>4</v>
      </c>
    </row>
    <row r="150" spans="1:31" ht="75" x14ac:dyDescent="0.25">
      <c r="A150" s="109">
        <f>A149</f>
        <v>53</v>
      </c>
      <c r="B150" s="104"/>
      <c r="C150" s="133" t="str">
        <f t="shared" ref="C150:H150" si="281">C149</f>
        <v>Lee E., Oliveira D.S.B.L., Oliveira L.S.B.L., Jimenez E., Kim Y., Wang M., Ergas S.J., Zhang Q.</v>
      </c>
      <c r="D150" s="133" t="str">
        <f t="shared" si="281"/>
        <v>Comparative environmental and economic life cycle assessment of high solids anaerobic co-digestion for biosolids and organic waste management</v>
      </c>
      <c r="E150" s="133" t="str">
        <f t="shared" si="281"/>
        <v>?</v>
      </c>
      <c r="F150" s="109">
        <f t="shared" si="281"/>
        <v>2020</v>
      </c>
      <c r="G150" s="109" t="str">
        <f t="shared" si="281"/>
        <v xml:space="preserve">Alternative waste management </v>
      </c>
      <c r="H150" s="109">
        <f t="shared" si="281"/>
        <v>2</v>
      </c>
      <c r="I150" s="26" t="s">
        <v>691</v>
      </c>
      <c r="J150" s="26" t="s">
        <v>792</v>
      </c>
      <c r="K150" s="26" t="str">
        <f>K149</f>
        <v>Waste mix (food waste, yard waste and sewage sludge)</v>
      </c>
      <c r="L150" s="26" t="s">
        <v>72</v>
      </c>
      <c r="M150" s="31" t="str">
        <f>M149</f>
        <v>?</v>
      </c>
      <c r="N150" s="26" t="str">
        <f>N149</f>
        <v>/</v>
      </c>
      <c r="O150" s="26" t="s">
        <v>60</v>
      </c>
      <c r="P150" s="109" t="str">
        <f t="shared" ref="P150:T150" si="282">P149</f>
        <v>N fertilizer
P fertilizer 
K fertilizer</v>
      </c>
      <c r="Q150" s="109" t="str">
        <f t="shared" si="282"/>
        <v>?</v>
      </c>
      <c r="R150" s="109" t="str">
        <f t="shared" si="282"/>
        <v>?</v>
      </c>
      <c r="S150" s="109" t="str">
        <f t="shared" si="282"/>
        <v>?</v>
      </c>
      <c r="T150" s="109" t="str">
        <f t="shared" si="282"/>
        <v>?</v>
      </c>
      <c r="U150" s="109" t="str">
        <f>U149</f>
        <v>/</v>
      </c>
      <c r="V150" s="109" t="str">
        <f t="shared" ref="V150:X150" si="283">V149</f>
        <v>?</v>
      </c>
      <c r="W150" s="109" t="str">
        <f t="shared" ref="W150" si="284">W149</f>
        <v>/</v>
      </c>
      <c r="X150" s="109" t="str">
        <f t="shared" si="283"/>
        <v>/</v>
      </c>
      <c r="Y150" s="106"/>
      <c r="Z150" s="109" t="str">
        <f t="shared" ref="Z150:AD150" si="285">Z149</f>
        <v>/</v>
      </c>
      <c r="AA150" s="109" t="str">
        <f t="shared" si="285"/>
        <v>/</v>
      </c>
      <c r="AB150" s="109" t="str">
        <f t="shared" si="285"/>
        <v xml:space="preserve">To treat 1 tons of wet waste (FW, YW, biosolids mixture) </v>
      </c>
      <c r="AC150" s="109" t="str">
        <f t="shared" si="285"/>
        <v>US</v>
      </c>
      <c r="AD150" s="109" t="str">
        <f t="shared" si="285"/>
        <v>No</v>
      </c>
      <c r="AE150" s="109" t="str">
        <f t="shared" si="268"/>
        <v>/</v>
      </c>
    </row>
    <row r="151" spans="1:31" ht="75" x14ac:dyDescent="0.25">
      <c r="A151" s="109">
        <v>54</v>
      </c>
      <c r="B151" s="104" t="s">
        <v>687</v>
      </c>
      <c r="C151" s="110" t="s">
        <v>793</v>
      </c>
      <c r="D151" s="110" t="s">
        <v>794</v>
      </c>
      <c r="E151" s="109" t="s">
        <v>795</v>
      </c>
      <c r="F151" s="109">
        <v>2019</v>
      </c>
      <c r="G151" s="109" t="s">
        <v>796</v>
      </c>
      <c r="H151" s="109">
        <v>3</v>
      </c>
      <c r="I151" s="26" t="s">
        <v>691</v>
      </c>
      <c r="J151" s="26" t="s">
        <v>1970</v>
      </c>
      <c r="K151" s="26" t="s">
        <v>797</v>
      </c>
      <c r="L151" s="26" t="s">
        <v>72</v>
      </c>
      <c r="M151" s="26" t="s">
        <v>798</v>
      </c>
      <c r="N151" s="26" t="s">
        <v>53</v>
      </c>
      <c r="O151" s="26" t="s">
        <v>799</v>
      </c>
      <c r="P151" s="109" t="s">
        <v>36</v>
      </c>
      <c r="Q151" s="109" t="s">
        <v>53</v>
      </c>
      <c r="R151" s="109" t="s">
        <v>53</v>
      </c>
      <c r="S151" s="109" t="s">
        <v>53</v>
      </c>
      <c r="T151" s="109" t="s">
        <v>53</v>
      </c>
      <c r="U151" s="109" t="s">
        <v>4</v>
      </c>
      <c r="V151" s="109" t="s">
        <v>53</v>
      </c>
      <c r="W151" s="109" t="s">
        <v>4</v>
      </c>
      <c r="X151" s="109" t="s">
        <v>4</v>
      </c>
      <c r="Y151" s="106" t="s">
        <v>41</v>
      </c>
      <c r="Z151" s="109" t="s">
        <v>4</v>
      </c>
      <c r="AA151" s="109" t="s">
        <v>4</v>
      </c>
      <c r="AB151" s="109" t="s">
        <v>800</v>
      </c>
      <c r="AC151" s="109" t="s">
        <v>551</v>
      </c>
      <c r="AD151" s="109" t="s">
        <v>329</v>
      </c>
      <c r="AE151" s="109" t="s">
        <v>4</v>
      </c>
    </row>
    <row r="152" spans="1:31" ht="90" x14ac:dyDescent="0.25">
      <c r="A152" s="109">
        <f>A151</f>
        <v>54</v>
      </c>
      <c r="B152" s="104"/>
      <c r="C152" s="109" t="str">
        <f t="shared" ref="C152:H153" si="286">C151</f>
        <v>Romeiko X.X.</v>
      </c>
      <c r="D152" s="109" t="str">
        <f t="shared" si="286"/>
        <v>Comprehensive water footprint assessment of conventional and four alternative resource recovery based wastewater service options</v>
      </c>
      <c r="E152" s="123" t="str">
        <f t="shared" si="286"/>
        <v>WF study</v>
      </c>
      <c r="F152" s="109">
        <f t="shared" si="286"/>
        <v>2019</v>
      </c>
      <c r="G152" s="109" t="str">
        <f t="shared" si="286"/>
        <v>Water system</v>
      </c>
      <c r="H152" s="109">
        <f t="shared" si="286"/>
        <v>3</v>
      </c>
      <c r="I152" s="26" t="s">
        <v>701</v>
      </c>
      <c r="J152" s="26" t="s">
        <v>1971</v>
      </c>
      <c r="K152" s="26" t="s">
        <v>307</v>
      </c>
      <c r="L152" s="26" t="s">
        <v>307</v>
      </c>
      <c r="M152" s="26" t="s">
        <v>801</v>
      </c>
      <c r="N152" s="26" t="s">
        <v>802</v>
      </c>
      <c r="O152" s="26" t="s">
        <v>799</v>
      </c>
      <c r="P152" s="109" t="str">
        <f t="shared" ref="P152:T153" si="287">P151</f>
        <v xml:space="preserve">N fertilizer
P fertilizer </v>
      </c>
      <c r="Q152" s="109" t="str">
        <f t="shared" si="287"/>
        <v>?</v>
      </c>
      <c r="R152" s="109" t="str">
        <f t="shared" si="287"/>
        <v>?</v>
      </c>
      <c r="S152" s="109" t="str">
        <f t="shared" si="287"/>
        <v>?</v>
      </c>
      <c r="T152" s="109" t="str">
        <f t="shared" si="287"/>
        <v>?</v>
      </c>
      <c r="U152" s="109" t="str">
        <f>U151</f>
        <v>/</v>
      </c>
      <c r="V152" s="109" t="str">
        <f t="shared" ref="V152:X152" si="288">V151</f>
        <v>?</v>
      </c>
      <c r="W152" s="109" t="str">
        <f t="shared" ref="W152" si="289">W151</f>
        <v>/</v>
      </c>
      <c r="X152" s="109" t="str">
        <f t="shared" si="288"/>
        <v>/</v>
      </c>
      <c r="Y152" s="106"/>
      <c r="Z152" s="109" t="str">
        <f t="shared" ref="Z152:AE167" si="290">Z151</f>
        <v>/</v>
      </c>
      <c r="AA152" s="109" t="str">
        <f t="shared" si="290"/>
        <v>/</v>
      </c>
      <c r="AB152" s="109" t="str">
        <f t="shared" si="290"/>
        <v>1 household’s water and wastewater service demand</v>
      </c>
      <c r="AC152" s="109" t="str">
        <f t="shared" si="290"/>
        <v>US</v>
      </c>
      <c r="AD152" s="109" t="str">
        <f t="shared" si="290"/>
        <v xml:space="preserve">No </v>
      </c>
      <c r="AE152" s="109" t="str">
        <f>AE151</f>
        <v>/</v>
      </c>
    </row>
    <row r="153" spans="1:31" ht="60" x14ac:dyDescent="0.25">
      <c r="A153" s="109">
        <f>A152</f>
        <v>54</v>
      </c>
      <c r="B153" s="104"/>
      <c r="C153" s="109" t="str">
        <f t="shared" si="286"/>
        <v>Romeiko X.X.</v>
      </c>
      <c r="D153" s="109" t="str">
        <f t="shared" si="286"/>
        <v>Comprehensive water footprint assessment of conventional and four alternative resource recovery based wastewater service options</v>
      </c>
      <c r="E153" s="123" t="str">
        <f t="shared" si="286"/>
        <v>WF study</v>
      </c>
      <c r="F153" s="109">
        <f t="shared" si="286"/>
        <v>2019</v>
      </c>
      <c r="G153" s="109" t="str">
        <f t="shared" si="286"/>
        <v>Water system</v>
      </c>
      <c r="H153" s="109">
        <f t="shared" si="286"/>
        <v>3</v>
      </c>
      <c r="I153" s="26" t="s">
        <v>1934</v>
      </c>
      <c r="J153" s="26" t="s">
        <v>1972</v>
      </c>
      <c r="K153" s="26" t="s">
        <v>803</v>
      </c>
      <c r="L153" s="26" t="s">
        <v>58</v>
      </c>
      <c r="M153" s="26" t="s">
        <v>804</v>
      </c>
      <c r="N153" s="26" t="s">
        <v>805</v>
      </c>
      <c r="O153" s="26" t="s">
        <v>799</v>
      </c>
      <c r="P153" s="109" t="str">
        <f t="shared" si="287"/>
        <v xml:space="preserve">N fertilizer
P fertilizer </v>
      </c>
      <c r="Q153" s="109" t="str">
        <f t="shared" si="287"/>
        <v>?</v>
      </c>
      <c r="R153" s="109" t="str">
        <f t="shared" si="287"/>
        <v>?</v>
      </c>
      <c r="S153" s="109" t="str">
        <f t="shared" si="287"/>
        <v>?</v>
      </c>
      <c r="T153" s="109" t="str">
        <f t="shared" si="287"/>
        <v>?</v>
      </c>
      <c r="U153" s="109" t="str">
        <f>U152</f>
        <v>/</v>
      </c>
      <c r="V153" s="109" t="str">
        <f t="shared" ref="V153:X153" si="291">V152</f>
        <v>?</v>
      </c>
      <c r="W153" s="109" t="str">
        <f t="shared" ref="W153" si="292">W152</f>
        <v>/</v>
      </c>
      <c r="X153" s="109" t="str">
        <f t="shared" si="291"/>
        <v>/</v>
      </c>
      <c r="Y153" s="106"/>
      <c r="Z153" s="109" t="str">
        <f t="shared" si="290"/>
        <v>/</v>
      </c>
      <c r="AA153" s="109" t="str">
        <f t="shared" si="290"/>
        <v>/</v>
      </c>
      <c r="AB153" s="109" t="str">
        <f t="shared" si="290"/>
        <v>1 household’s water and wastewater service demand</v>
      </c>
      <c r="AC153" s="109" t="str">
        <f t="shared" si="290"/>
        <v>US</v>
      </c>
      <c r="AD153" s="109" t="str">
        <f t="shared" si="290"/>
        <v xml:space="preserve">No </v>
      </c>
      <c r="AE153" s="109" t="str">
        <f>AE152</f>
        <v>/</v>
      </c>
    </row>
    <row r="154" spans="1:31" ht="60" x14ac:dyDescent="0.25">
      <c r="A154" s="109">
        <v>55</v>
      </c>
      <c r="B154" s="104" t="s">
        <v>687</v>
      </c>
      <c r="C154" s="110" t="s">
        <v>806</v>
      </c>
      <c r="D154" s="110" t="s">
        <v>807</v>
      </c>
      <c r="E154" s="109" t="s">
        <v>609</v>
      </c>
      <c r="F154" s="109">
        <v>2019</v>
      </c>
      <c r="G154" s="109" t="s">
        <v>808</v>
      </c>
      <c r="H154" s="109">
        <v>2</v>
      </c>
      <c r="I154" s="26" t="s">
        <v>809</v>
      </c>
      <c r="J154" s="26" t="s">
        <v>1973</v>
      </c>
      <c r="K154" s="26" t="s">
        <v>810</v>
      </c>
      <c r="L154" s="26" t="s">
        <v>811</v>
      </c>
      <c r="M154" s="31" t="s">
        <v>812</v>
      </c>
      <c r="N154" s="26" t="s">
        <v>813</v>
      </c>
      <c r="O154" s="26" t="s">
        <v>60</v>
      </c>
      <c r="P154" s="109" t="s">
        <v>558</v>
      </c>
      <c r="Q154" s="109" t="s">
        <v>53</v>
      </c>
      <c r="R154" s="109" t="s">
        <v>4</v>
      </c>
      <c r="S154" s="109" t="s">
        <v>104</v>
      </c>
      <c r="T154" s="109" t="s">
        <v>53</v>
      </c>
      <c r="U154" s="109" t="s">
        <v>53</v>
      </c>
      <c r="V154" s="109" t="s">
        <v>2026</v>
      </c>
      <c r="W154" s="109" t="s">
        <v>40</v>
      </c>
      <c r="X154" s="109" t="s">
        <v>2035</v>
      </c>
      <c r="Y154" s="106" t="s">
        <v>41</v>
      </c>
      <c r="Z154" s="109" t="s">
        <v>42</v>
      </c>
      <c r="AA154" s="109" t="s">
        <v>4</v>
      </c>
      <c r="AB154" s="109" t="s">
        <v>814</v>
      </c>
      <c r="AC154" s="109" t="s">
        <v>551</v>
      </c>
      <c r="AD154" s="109" t="s">
        <v>41</v>
      </c>
      <c r="AE154" s="109" t="s">
        <v>329</v>
      </c>
    </row>
    <row r="155" spans="1:31" ht="60" x14ac:dyDescent="0.25">
      <c r="A155" s="109">
        <f>A154</f>
        <v>55</v>
      </c>
      <c r="B155" s="104"/>
      <c r="C155" s="109" t="str">
        <f t="shared" ref="C155:H156" si="293">C154</f>
        <v>Sahoo K., Mani S.</v>
      </c>
      <c r="D155" s="109" t="str">
        <f t="shared" si="293"/>
        <v>Economic and environmental impacts of an integrated-state anaerobic digestion system to produce compressed natural gas from organic wastes and energy crops</v>
      </c>
      <c r="E155" s="109" t="str">
        <f t="shared" si="293"/>
        <v xml:space="preserve">ALCA
</v>
      </c>
      <c r="F155" s="109">
        <f t="shared" si="293"/>
        <v>2019</v>
      </c>
      <c r="G155" s="109" t="str">
        <f t="shared" si="293"/>
        <v xml:space="preserve">AD technology investigation </v>
      </c>
      <c r="H155" s="109">
        <f t="shared" si="293"/>
        <v>2</v>
      </c>
      <c r="I155" s="31" t="s">
        <v>1934</v>
      </c>
      <c r="J155" s="26" t="s">
        <v>815</v>
      </c>
      <c r="K155" s="26" t="s">
        <v>816</v>
      </c>
      <c r="L155" s="26" t="s">
        <v>817</v>
      </c>
      <c r="M155" s="31" t="str">
        <f>M154</f>
        <v>N: 70%
P: 90%
K: 90%</v>
      </c>
      <c r="N155" s="26" t="str">
        <f>N154</f>
        <v>N: Hhamelin et al., 2011
P+K: Ebner et al., 2015</v>
      </c>
      <c r="O155" s="26" t="s">
        <v>60</v>
      </c>
      <c r="P155" s="109" t="str">
        <f t="shared" ref="P155:T156" si="294">P154</f>
        <v>N fertilizer
P fertilizer 
K fertilizer</v>
      </c>
      <c r="Q155" s="109" t="str">
        <f t="shared" si="294"/>
        <v>?</v>
      </c>
      <c r="R155" s="109" t="str">
        <f t="shared" si="294"/>
        <v>/</v>
      </c>
      <c r="S155" s="109" t="str">
        <f t="shared" si="294"/>
        <v>Nutrient</v>
      </c>
      <c r="T155" s="109" t="str">
        <f t="shared" si="294"/>
        <v>?</v>
      </c>
      <c r="U155" s="109" t="str">
        <f>U154</f>
        <v>?</v>
      </c>
      <c r="V155" s="109" t="str">
        <f t="shared" ref="V155:X155" si="295">V154</f>
        <v>Single constraining factor</v>
      </c>
      <c r="W155" s="109" t="str">
        <f t="shared" ref="W155" si="296">W154</f>
        <v>PNA</v>
      </c>
      <c r="X155" s="109" t="str">
        <f t="shared" si="295"/>
        <v>Internal</v>
      </c>
      <c r="Y155" s="106"/>
      <c r="Z155" s="109" t="str">
        <f t="shared" ref="Z155:AD156" si="297">Z154</f>
        <v>No</v>
      </c>
      <c r="AA155" s="109" t="str">
        <f t="shared" si="297"/>
        <v>/</v>
      </c>
      <c r="AB155" s="109" t="str">
        <f t="shared" si="297"/>
        <v>1 gallon of gasoline equivalent (GGE) biogas produced and
consumed as a transportation fuel</v>
      </c>
      <c r="AC155" s="109" t="str">
        <f t="shared" si="297"/>
        <v>US</v>
      </c>
      <c r="AD155" s="109" t="str">
        <f t="shared" si="297"/>
        <v>Yes</v>
      </c>
      <c r="AE155" s="109" t="str">
        <f>AE154</f>
        <v xml:space="preserve">No </v>
      </c>
    </row>
    <row r="156" spans="1:31" ht="60" x14ac:dyDescent="0.25">
      <c r="A156" s="109">
        <f>A155</f>
        <v>55</v>
      </c>
      <c r="B156" s="104"/>
      <c r="C156" s="109" t="str">
        <f t="shared" si="293"/>
        <v>Sahoo K., Mani S.</v>
      </c>
      <c r="D156" s="109" t="str">
        <f t="shared" si="293"/>
        <v>Economic and environmental impacts of an integrated-state anaerobic digestion system to produce compressed natural gas from organic wastes and energy crops</v>
      </c>
      <c r="E156" s="109" t="str">
        <f t="shared" si="293"/>
        <v xml:space="preserve">ALCA
</v>
      </c>
      <c r="F156" s="109">
        <f t="shared" si="293"/>
        <v>2019</v>
      </c>
      <c r="G156" s="109" t="str">
        <f t="shared" si="293"/>
        <v xml:space="preserve">AD technology investigation </v>
      </c>
      <c r="H156" s="109">
        <f t="shared" si="293"/>
        <v>2</v>
      </c>
      <c r="I156" s="31" t="str">
        <f>I155</f>
        <v>ACoD</v>
      </c>
      <c r="J156" s="26" t="s">
        <v>818</v>
      </c>
      <c r="K156" s="26" t="s">
        <v>819</v>
      </c>
      <c r="L156" s="26" t="s">
        <v>58</v>
      </c>
      <c r="M156" s="31" t="str">
        <f>M155</f>
        <v>N: 70%
P: 90%
K: 90%</v>
      </c>
      <c r="N156" s="26" t="str">
        <f>N155</f>
        <v>N: Hhamelin et al., 2011
P+K: Ebner et al., 2015</v>
      </c>
      <c r="O156" s="26" t="str">
        <f>O155</f>
        <v>N
P
K</v>
      </c>
      <c r="P156" s="109" t="str">
        <f t="shared" si="294"/>
        <v>N fertilizer
P fertilizer 
K fertilizer</v>
      </c>
      <c r="Q156" s="109" t="str">
        <f t="shared" si="294"/>
        <v>?</v>
      </c>
      <c r="R156" s="109" t="str">
        <f t="shared" si="294"/>
        <v>/</v>
      </c>
      <c r="S156" s="109" t="str">
        <f t="shared" si="294"/>
        <v>Nutrient</v>
      </c>
      <c r="T156" s="109" t="str">
        <f t="shared" si="294"/>
        <v>?</v>
      </c>
      <c r="U156" s="109" t="str">
        <f>U155</f>
        <v>?</v>
      </c>
      <c r="V156" s="109" t="str">
        <f t="shared" ref="V156:X156" si="298">V155</f>
        <v>Single constraining factor</v>
      </c>
      <c r="W156" s="109" t="str">
        <f t="shared" ref="W156" si="299">W155</f>
        <v>PNA</v>
      </c>
      <c r="X156" s="109" t="str">
        <f t="shared" si="298"/>
        <v>Internal</v>
      </c>
      <c r="Y156" s="106"/>
      <c r="Z156" s="109" t="str">
        <f t="shared" si="297"/>
        <v>No</v>
      </c>
      <c r="AA156" s="109" t="str">
        <f t="shared" si="297"/>
        <v>/</v>
      </c>
      <c r="AB156" s="109" t="str">
        <f t="shared" si="297"/>
        <v>1 gallon of gasoline equivalent (GGE) biogas produced and
consumed as a transportation fuel</v>
      </c>
      <c r="AC156" s="109" t="str">
        <f t="shared" si="297"/>
        <v>US</v>
      </c>
      <c r="AD156" s="109" t="str">
        <f t="shared" si="297"/>
        <v>Yes</v>
      </c>
      <c r="AE156" s="109" t="str">
        <f>AE155</f>
        <v xml:space="preserve">No </v>
      </c>
    </row>
    <row r="157" spans="1:31" ht="60" x14ac:dyDescent="0.25">
      <c r="A157" s="109">
        <v>56</v>
      </c>
      <c r="B157" s="104" t="s">
        <v>687</v>
      </c>
      <c r="C157" s="110" t="s">
        <v>820</v>
      </c>
      <c r="D157" s="110" t="s">
        <v>821</v>
      </c>
      <c r="E157" s="109" t="s">
        <v>822</v>
      </c>
      <c r="F157" s="109">
        <v>2019</v>
      </c>
      <c r="G157" s="109" t="s">
        <v>823</v>
      </c>
      <c r="H157" s="109">
        <v>3</v>
      </c>
      <c r="I157" s="26" t="s">
        <v>824</v>
      </c>
      <c r="J157" s="26" t="s">
        <v>825</v>
      </c>
      <c r="K157" s="26" t="s">
        <v>826</v>
      </c>
      <c r="L157" s="26" t="s">
        <v>627</v>
      </c>
      <c r="M157" s="26" t="s">
        <v>827</v>
      </c>
      <c r="N157" s="26" t="s">
        <v>828</v>
      </c>
      <c r="O157" s="26" t="s">
        <v>829</v>
      </c>
      <c r="P157" s="109" t="s">
        <v>830</v>
      </c>
      <c r="Q157" s="109" t="s">
        <v>831</v>
      </c>
      <c r="R157" s="109" t="s">
        <v>38</v>
      </c>
      <c r="S157" s="109" t="s">
        <v>104</v>
      </c>
      <c r="T157" s="26" t="s">
        <v>832</v>
      </c>
      <c r="U157" s="42" t="s">
        <v>2072</v>
      </c>
      <c r="V157" s="42" t="s">
        <v>2026</v>
      </c>
      <c r="W157" s="42" t="s">
        <v>40</v>
      </c>
      <c r="X157" s="42" t="s">
        <v>2035</v>
      </c>
      <c r="Y157" s="106" t="s">
        <v>41</v>
      </c>
      <c r="Z157" s="109" t="s">
        <v>4</v>
      </c>
      <c r="AA157" s="109" t="s">
        <v>4</v>
      </c>
      <c r="AB157" s="109" t="s">
        <v>1974</v>
      </c>
      <c r="AC157" s="109" t="s">
        <v>516</v>
      </c>
      <c r="AD157" s="109" t="s">
        <v>41</v>
      </c>
      <c r="AE157" s="109" t="s">
        <v>329</v>
      </c>
    </row>
    <row r="158" spans="1:31" ht="75" x14ac:dyDescent="0.25">
      <c r="A158" s="109">
        <f>A157</f>
        <v>56</v>
      </c>
      <c r="B158" s="104"/>
      <c r="C158" s="109" t="str">
        <f t="shared" ref="C158:H159" si="300">C157</f>
        <v>Mohammadi A., Sandberg M., Venkatesh G., Eskandari S., Dalgaard T., Joseph S., Granström K.</v>
      </c>
      <c r="D158" s="109" t="str">
        <f t="shared" si="300"/>
        <v>Environmental analysis of producing biochar and energy recovery from pulp and paper mill biosludge</v>
      </c>
      <c r="E158" s="109" t="str">
        <f t="shared" si="300"/>
        <v xml:space="preserve">?/CLCA </v>
      </c>
      <c r="F158" s="109">
        <f t="shared" si="300"/>
        <v>2019</v>
      </c>
      <c r="G158" s="109" t="str">
        <f t="shared" si="300"/>
        <v xml:space="preserve">Paper and pulp mill biosludge management </v>
      </c>
      <c r="H158" s="109">
        <f t="shared" si="300"/>
        <v>3</v>
      </c>
      <c r="I158" s="26" t="s">
        <v>388</v>
      </c>
      <c r="J158" s="26" t="s">
        <v>833</v>
      </c>
      <c r="K158" s="26" t="str">
        <f>K157</f>
        <v>Paper and pulp mill biosludge</v>
      </c>
      <c r="L158" s="26" t="s">
        <v>834</v>
      </c>
      <c r="M158" s="31" t="s">
        <v>4</v>
      </c>
      <c r="N158" s="26" t="s">
        <v>4</v>
      </c>
      <c r="O158" s="26" t="s">
        <v>835</v>
      </c>
      <c r="P158" s="109" t="str">
        <f t="shared" ref="P158:S159" si="301">P157</f>
        <v>Commercial fertilizer</v>
      </c>
      <c r="Q158" s="109" t="str">
        <f t="shared" si="301"/>
        <v>N: NH4NO3
P: P2O5
K: K2O
Mg: MgO
Ca: CaCO3</v>
      </c>
      <c r="R158" s="109" t="str">
        <f t="shared" si="301"/>
        <v>Ecoinvent</v>
      </c>
      <c r="S158" s="109" t="str">
        <f t="shared" si="301"/>
        <v>Nutrient</v>
      </c>
      <c r="T158" s="109" t="s">
        <v>836</v>
      </c>
      <c r="U158" s="26" t="s">
        <v>838</v>
      </c>
      <c r="V158" s="109" t="s">
        <v>2026</v>
      </c>
      <c r="W158" s="109" t="s">
        <v>837</v>
      </c>
      <c r="X158" s="109" t="s">
        <v>2035</v>
      </c>
      <c r="Y158" s="106"/>
      <c r="Z158" s="109" t="str">
        <f t="shared" ref="Z158:AD159" si="302">Z157</f>
        <v>/</v>
      </c>
      <c r="AA158" s="109" t="str">
        <f t="shared" si="302"/>
        <v>/</v>
      </c>
      <c r="AB158" s="109" t="str">
        <f t="shared" si="302"/>
        <v>1 tons of dry matter paper and pulp mill biosludge</v>
      </c>
      <c r="AC158" s="109" t="str">
        <f t="shared" si="302"/>
        <v>Sweden</v>
      </c>
      <c r="AD158" s="109" t="str">
        <f t="shared" si="302"/>
        <v>Yes</v>
      </c>
      <c r="AE158" s="109" t="str">
        <f>AE157</f>
        <v xml:space="preserve">No </v>
      </c>
    </row>
    <row r="159" spans="1:31" ht="75" x14ac:dyDescent="0.25">
      <c r="A159" s="109">
        <f>A158</f>
        <v>56</v>
      </c>
      <c r="B159" s="104"/>
      <c r="C159" s="109" t="str">
        <f t="shared" si="300"/>
        <v>Mohammadi A., Sandberg M., Venkatesh G., Eskandari S., Dalgaard T., Joseph S., Granström K.</v>
      </c>
      <c r="D159" s="109" t="str">
        <f t="shared" si="300"/>
        <v>Environmental analysis of producing biochar and energy recovery from pulp and paper mill biosludge</v>
      </c>
      <c r="E159" s="109" t="str">
        <f t="shared" si="300"/>
        <v xml:space="preserve">?/CLCA </v>
      </c>
      <c r="F159" s="109">
        <f t="shared" si="300"/>
        <v>2019</v>
      </c>
      <c r="G159" s="109" t="str">
        <f t="shared" si="300"/>
        <v xml:space="preserve">Paper and pulp mill biosludge management </v>
      </c>
      <c r="H159" s="109">
        <f t="shared" si="300"/>
        <v>3</v>
      </c>
      <c r="I159" s="26" t="s">
        <v>113</v>
      </c>
      <c r="J159" s="26" t="s">
        <v>1975</v>
      </c>
      <c r="K159" s="26" t="str">
        <f>K158</f>
        <v>Paper and pulp mill biosludge</v>
      </c>
      <c r="L159" s="26" t="s">
        <v>115</v>
      </c>
      <c r="M159" s="31" t="str">
        <f>M158</f>
        <v>/</v>
      </c>
      <c r="N159" s="26" t="str">
        <f>N158</f>
        <v>/</v>
      </c>
      <c r="O159" s="26" t="s">
        <v>835</v>
      </c>
      <c r="P159" s="109" t="str">
        <f t="shared" si="301"/>
        <v>Commercial fertilizer</v>
      </c>
      <c r="Q159" s="109" t="str">
        <f t="shared" si="301"/>
        <v>N: NH4NO3
P: P2O5
K: K2O
Mg: MgO
Ca: CaCO3</v>
      </c>
      <c r="R159" s="109" t="str">
        <f t="shared" si="301"/>
        <v>Ecoinvent</v>
      </c>
      <c r="S159" s="109" t="str">
        <f t="shared" si="301"/>
        <v>Nutrient</v>
      </c>
      <c r="T159" s="109" t="str">
        <f>T158</f>
        <v>The enhanced effect</v>
      </c>
      <c r="U159" s="26" t="s">
        <v>839</v>
      </c>
      <c r="V159" s="109" t="str">
        <f>V158</f>
        <v>Single constraining factor</v>
      </c>
      <c r="W159" s="109" t="str">
        <f>W158</f>
        <v xml:space="preserve">Improvement effect </v>
      </c>
      <c r="X159" s="109" t="str">
        <f>X158</f>
        <v>Internal</v>
      </c>
      <c r="Y159" s="106"/>
      <c r="Z159" s="109" t="str">
        <f t="shared" si="302"/>
        <v>/</v>
      </c>
      <c r="AA159" s="109" t="str">
        <f t="shared" si="302"/>
        <v>/</v>
      </c>
      <c r="AB159" s="109" t="str">
        <f t="shared" si="302"/>
        <v>1 tons of dry matter paper and pulp mill biosludge</v>
      </c>
      <c r="AC159" s="109" t="str">
        <f t="shared" si="302"/>
        <v>Sweden</v>
      </c>
      <c r="AD159" s="109" t="str">
        <f t="shared" si="302"/>
        <v>Yes</v>
      </c>
      <c r="AE159" s="109" t="str">
        <f>AE158</f>
        <v xml:space="preserve">No </v>
      </c>
    </row>
    <row r="160" spans="1:31" ht="45" x14ac:dyDescent="0.25">
      <c r="A160" s="109">
        <v>57</v>
      </c>
      <c r="B160" s="104" t="s">
        <v>687</v>
      </c>
      <c r="C160" s="110" t="s">
        <v>840</v>
      </c>
      <c r="D160" s="110" t="s">
        <v>841</v>
      </c>
      <c r="E160" s="109" t="s">
        <v>842</v>
      </c>
      <c r="F160" s="109">
        <v>2019</v>
      </c>
      <c r="G160" s="109" t="s">
        <v>843</v>
      </c>
      <c r="H160" s="109">
        <v>2</v>
      </c>
      <c r="I160" s="26" t="s">
        <v>691</v>
      </c>
      <c r="J160" s="26" t="s">
        <v>844</v>
      </c>
      <c r="K160" s="26" t="s">
        <v>845</v>
      </c>
      <c r="L160" s="26" t="s">
        <v>72</v>
      </c>
      <c r="M160" s="31" t="s">
        <v>53</v>
      </c>
      <c r="N160" s="26" t="s">
        <v>4</v>
      </c>
      <c r="O160" s="26" t="s">
        <v>53</v>
      </c>
      <c r="P160" s="26" t="s">
        <v>72</v>
      </c>
      <c r="Q160" s="109" t="s">
        <v>53</v>
      </c>
      <c r="R160" s="109" t="s">
        <v>38</v>
      </c>
      <c r="S160" s="109" t="s">
        <v>53</v>
      </c>
      <c r="T160" s="109" t="s">
        <v>846</v>
      </c>
      <c r="U160" s="109" t="s">
        <v>4</v>
      </c>
      <c r="V160" s="109" t="s">
        <v>53</v>
      </c>
      <c r="W160" s="109" t="s">
        <v>4</v>
      </c>
      <c r="X160" s="109" t="s">
        <v>4</v>
      </c>
      <c r="Y160" s="106" t="s">
        <v>41</v>
      </c>
      <c r="Z160" s="109" t="s">
        <v>4</v>
      </c>
      <c r="AA160" s="109" t="s">
        <v>4</v>
      </c>
      <c r="AB160" s="109" t="s">
        <v>847</v>
      </c>
      <c r="AC160" s="109" t="s">
        <v>506</v>
      </c>
      <c r="AD160" s="109" t="s">
        <v>329</v>
      </c>
      <c r="AE160" s="109" t="s">
        <v>4</v>
      </c>
    </row>
    <row r="161" spans="1:31" ht="45" x14ac:dyDescent="0.25">
      <c r="A161" s="109">
        <f>A160</f>
        <v>57</v>
      </c>
      <c r="B161" s="104"/>
      <c r="C161" s="109" t="str">
        <f t="shared" ref="C161:H161" si="303">C160</f>
        <v>Khandelwal H., Thalla A.K., Kumar S., Kumar R.</v>
      </c>
      <c r="D161" s="109" t="str">
        <f t="shared" si="303"/>
        <v>Life cycle assessment of municipal solid waste management options for India</v>
      </c>
      <c r="E161" s="109" t="str">
        <f t="shared" si="303"/>
        <v xml:space="preserve">? 
</v>
      </c>
      <c r="F161" s="109">
        <f t="shared" si="303"/>
        <v>2019</v>
      </c>
      <c r="G161" s="109" t="str">
        <f t="shared" si="303"/>
        <v xml:space="preserve">Municipal solid waste management </v>
      </c>
      <c r="H161" s="109">
        <f t="shared" si="303"/>
        <v>2</v>
      </c>
      <c r="I161" s="26" t="s">
        <v>30</v>
      </c>
      <c r="J161" s="26" t="s">
        <v>848</v>
      </c>
      <c r="K161" s="26" t="str">
        <f>K160</f>
        <v>Organic waste</v>
      </c>
      <c r="L161" s="26" t="s">
        <v>58</v>
      </c>
      <c r="M161" s="31" t="str">
        <f>M160</f>
        <v>?</v>
      </c>
      <c r="N161" s="26" t="str">
        <f>N160</f>
        <v>/</v>
      </c>
      <c r="O161" s="26" t="s">
        <v>53</v>
      </c>
      <c r="P161" s="26" t="s">
        <v>58</v>
      </c>
      <c r="Q161" s="109" t="str">
        <f t="shared" ref="Q161:T161" si="304">Q160</f>
        <v>?</v>
      </c>
      <c r="R161" s="109" t="str">
        <f t="shared" si="304"/>
        <v>Ecoinvent</v>
      </c>
      <c r="S161" s="109" t="str">
        <f t="shared" si="304"/>
        <v>?</v>
      </c>
      <c r="T161" s="109" t="str">
        <f t="shared" si="304"/>
        <v xml:space="preserve">? </v>
      </c>
      <c r="U161" s="109" t="str">
        <f>U160</f>
        <v>/</v>
      </c>
      <c r="V161" s="109" t="str">
        <f t="shared" ref="V161:X161" si="305">V160</f>
        <v>?</v>
      </c>
      <c r="W161" s="109" t="str">
        <f t="shared" ref="W161" si="306">W160</f>
        <v>/</v>
      </c>
      <c r="X161" s="109" t="str">
        <f t="shared" si="305"/>
        <v>/</v>
      </c>
      <c r="Y161" s="106"/>
      <c r="Z161" s="109" t="str">
        <f t="shared" ref="Z161:AD161" si="307">Z160</f>
        <v>/</v>
      </c>
      <c r="AA161" s="109" t="str">
        <f t="shared" si="307"/>
        <v>/</v>
      </c>
      <c r="AB161" s="109" t="str">
        <f t="shared" si="307"/>
        <v>The management of one metric ton of municipal solid waste</v>
      </c>
      <c r="AC161" s="109" t="str">
        <f t="shared" si="307"/>
        <v>India</v>
      </c>
      <c r="AD161" s="109" t="str">
        <f t="shared" si="307"/>
        <v xml:space="preserve">No </v>
      </c>
      <c r="AE161" s="109" t="str">
        <f t="shared" si="290"/>
        <v>/</v>
      </c>
    </row>
    <row r="162" spans="1:31" ht="105" x14ac:dyDescent="0.25">
      <c r="A162" s="26">
        <v>58</v>
      </c>
      <c r="B162" s="66" t="s">
        <v>687</v>
      </c>
      <c r="C162" s="26" t="s">
        <v>849</v>
      </c>
      <c r="D162" s="26" t="s">
        <v>850</v>
      </c>
      <c r="E162" s="26" t="s">
        <v>178</v>
      </c>
      <c r="F162" s="26">
        <v>2018</v>
      </c>
      <c r="G162" s="26" t="s">
        <v>851</v>
      </c>
      <c r="H162" s="26">
        <v>1</v>
      </c>
      <c r="I162" s="26" t="s">
        <v>691</v>
      </c>
      <c r="J162" s="26" t="s">
        <v>852</v>
      </c>
      <c r="K162" s="26" t="s">
        <v>845</v>
      </c>
      <c r="L162" s="26" t="s">
        <v>72</v>
      </c>
      <c r="M162" s="26" t="s">
        <v>53</v>
      </c>
      <c r="N162" s="26" t="s">
        <v>4</v>
      </c>
      <c r="O162" s="26" t="s">
        <v>60</v>
      </c>
      <c r="P162" s="26" t="s">
        <v>853</v>
      </c>
      <c r="Q162" s="26" t="s">
        <v>854</v>
      </c>
      <c r="R162" s="26" t="s">
        <v>38</v>
      </c>
      <c r="S162" s="26" t="s">
        <v>855</v>
      </c>
      <c r="T162" s="26" t="s">
        <v>53</v>
      </c>
      <c r="U162" s="26" t="s">
        <v>4</v>
      </c>
      <c r="V162" s="42" t="s">
        <v>53</v>
      </c>
      <c r="W162" s="42" t="s">
        <v>4</v>
      </c>
      <c r="X162" s="42" t="s">
        <v>4</v>
      </c>
      <c r="Y162" s="26" t="s">
        <v>42</v>
      </c>
      <c r="Z162" s="26" t="s">
        <v>42</v>
      </c>
      <c r="AA162" s="26" t="s">
        <v>4</v>
      </c>
      <c r="AB162" s="26" t="s">
        <v>856</v>
      </c>
      <c r="AC162" s="26" t="s">
        <v>857</v>
      </c>
      <c r="AD162" s="26" t="s">
        <v>41</v>
      </c>
      <c r="AE162" s="26" t="s">
        <v>858</v>
      </c>
    </row>
    <row r="163" spans="1:31" ht="150" x14ac:dyDescent="0.25">
      <c r="A163" s="26">
        <v>59</v>
      </c>
      <c r="B163" s="66" t="s">
        <v>687</v>
      </c>
      <c r="C163" s="29" t="s">
        <v>859</v>
      </c>
      <c r="D163" s="30" t="s">
        <v>860</v>
      </c>
      <c r="E163" s="26" t="s">
        <v>178</v>
      </c>
      <c r="F163" s="26">
        <v>2018</v>
      </c>
      <c r="G163" s="26" t="s">
        <v>861</v>
      </c>
      <c r="H163" s="26">
        <v>1</v>
      </c>
      <c r="I163" s="26" t="s">
        <v>30</v>
      </c>
      <c r="J163" s="26" t="s">
        <v>862</v>
      </c>
      <c r="K163" s="26" t="s">
        <v>845</v>
      </c>
      <c r="L163" s="26" t="s">
        <v>58</v>
      </c>
      <c r="M163" s="26" t="s">
        <v>53</v>
      </c>
      <c r="N163" s="26" t="s">
        <v>4</v>
      </c>
      <c r="O163" s="26" t="s">
        <v>91</v>
      </c>
      <c r="P163" s="26" t="s">
        <v>863</v>
      </c>
      <c r="Q163" s="26" t="s">
        <v>156</v>
      </c>
      <c r="R163" s="26" t="s">
        <v>38</v>
      </c>
      <c r="S163" s="26" t="s">
        <v>53</v>
      </c>
      <c r="T163" s="28">
        <v>0.4</v>
      </c>
      <c r="U163" s="26" t="s">
        <v>864</v>
      </c>
      <c r="V163" s="28" t="s">
        <v>2027</v>
      </c>
      <c r="W163" s="28" t="s">
        <v>2039</v>
      </c>
      <c r="X163" s="28" t="s">
        <v>2029</v>
      </c>
      <c r="Y163" s="26" t="s">
        <v>41</v>
      </c>
      <c r="Z163" s="26" t="s">
        <v>1976</v>
      </c>
      <c r="AA163" s="26" t="s">
        <v>329</v>
      </c>
      <c r="AB163" s="26" t="s">
        <v>1977</v>
      </c>
      <c r="AC163" s="26" t="s">
        <v>865</v>
      </c>
      <c r="AD163" s="26" t="s">
        <v>41</v>
      </c>
      <c r="AE163" s="26" t="s">
        <v>42</v>
      </c>
    </row>
    <row r="164" spans="1:31" ht="89.25" customHeight="1" x14ac:dyDescent="0.25">
      <c r="A164" s="129">
        <v>60</v>
      </c>
      <c r="B164" s="108" t="s">
        <v>687</v>
      </c>
      <c r="C164" s="130" t="s">
        <v>866</v>
      </c>
      <c r="D164" s="110" t="s">
        <v>1978</v>
      </c>
      <c r="E164" s="109" t="s">
        <v>277</v>
      </c>
      <c r="F164" s="109">
        <v>2018</v>
      </c>
      <c r="G164" s="109" t="s">
        <v>867</v>
      </c>
      <c r="H164" s="109">
        <v>1</v>
      </c>
      <c r="I164" s="31" t="s">
        <v>868</v>
      </c>
      <c r="J164" s="109" t="s">
        <v>1979</v>
      </c>
      <c r="K164" s="26" t="s">
        <v>869</v>
      </c>
      <c r="L164" s="26" t="s">
        <v>870</v>
      </c>
      <c r="M164" s="26" t="s">
        <v>53</v>
      </c>
      <c r="N164" s="26" t="s">
        <v>4</v>
      </c>
      <c r="O164" s="26" t="s">
        <v>272</v>
      </c>
      <c r="P164" s="106" t="s">
        <v>558</v>
      </c>
      <c r="Q164" s="26" t="s">
        <v>53</v>
      </c>
      <c r="R164" s="109" t="s">
        <v>38</v>
      </c>
      <c r="S164" s="26" t="s">
        <v>39</v>
      </c>
      <c r="T164" s="109" t="s">
        <v>53</v>
      </c>
      <c r="U164" s="127" t="s">
        <v>4</v>
      </c>
      <c r="V164" s="109" t="s">
        <v>53</v>
      </c>
      <c r="W164" s="109" t="s">
        <v>4</v>
      </c>
      <c r="X164" s="109" t="s">
        <v>4</v>
      </c>
      <c r="Y164" s="106" t="s">
        <v>41</v>
      </c>
      <c r="Z164" s="26" t="s">
        <v>4</v>
      </c>
      <c r="AA164" s="26" t="s">
        <v>4</v>
      </c>
      <c r="AB164" s="109" t="s">
        <v>871</v>
      </c>
      <c r="AC164" s="109" t="s">
        <v>872</v>
      </c>
      <c r="AD164" s="109" t="s">
        <v>41</v>
      </c>
      <c r="AE164" s="109" t="s">
        <v>42</v>
      </c>
    </row>
    <row r="165" spans="1:31" ht="150" x14ac:dyDescent="0.25">
      <c r="A165" s="129">
        <f>A164</f>
        <v>60</v>
      </c>
      <c r="B165" s="108"/>
      <c r="C165" s="131" t="str">
        <f>C164</f>
        <v>Owsianiak M., Brooks J., Renz M., Laurent A.</v>
      </c>
      <c r="D165" s="128" t="str">
        <f>D164</f>
        <v>Evaluating climate change mitigation potential of hydrochar: compounding insights from three different indicators</v>
      </c>
      <c r="E165" s="109" t="str">
        <f t="shared" ref="E165:I165" si="308">E164</f>
        <v>ALCA</v>
      </c>
      <c r="F165" s="109">
        <f t="shared" si="308"/>
        <v>2018</v>
      </c>
      <c r="G165" s="109" t="str">
        <f t="shared" si="308"/>
        <v>Hydrochar use in agriculture</v>
      </c>
      <c r="H165" s="109">
        <f t="shared" si="308"/>
        <v>1</v>
      </c>
      <c r="I165" s="31" t="str">
        <f t="shared" si="308"/>
        <v>HTC</v>
      </c>
      <c r="J165" s="109"/>
      <c r="K165" s="26" t="str">
        <f>K164</f>
        <v>Green waste</v>
      </c>
      <c r="L165" s="26" t="s">
        <v>873</v>
      </c>
      <c r="M165" s="26" t="s">
        <v>4</v>
      </c>
      <c r="N165" s="26" t="s">
        <v>4</v>
      </c>
      <c r="O165" s="26" t="str">
        <f>O164</f>
        <v xml:space="preserve">N
P
K
</v>
      </c>
      <c r="P165" s="106"/>
      <c r="Q165" s="26" t="s">
        <v>4</v>
      </c>
      <c r="R165" s="109" t="str">
        <f>R164</f>
        <v>Ecoinvent</v>
      </c>
      <c r="S165" s="26" t="s">
        <v>53</v>
      </c>
      <c r="T165" s="109" t="str">
        <f t="shared" ref="T165:X165" si="309">T164</f>
        <v>?</v>
      </c>
      <c r="U165" s="127" t="str">
        <f t="shared" si="309"/>
        <v>/</v>
      </c>
      <c r="V165" s="109" t="str">
        <f t="shared" si="309"/>
        <v>?</v>
      </c>
      <c r="W165" s="109" t="str">
        <f t="shared" si="309"/>
        <v>/</v>
      </c>
      <c r="X165" s="109" t="str">
        <f t="shared" si="309"/>
        <v>/</v>
      </c>
      <c r="Y165" s="106"/>
      <c r="Z165" s="26" t="s">
        <v>874</v>
      </c>
      <c r="AA165" s="26" t="s">
        <v>2063</v>
      </c>
      <c r="AB165" s="109" t="str">
        <f>AB164</f>
        <v>The average application and storage of 1 kg of biogenic HTC carbon to a temperate agricultural soil</v>
      </c>
      <c r="AC165" s="109" t="str">
        <f>AC164</f>
        <v xml:space="preserve">Germany 
+
Spain </v>
      </c>
      <c r="AD165" s="109" t="str">
        <f>AD164</f>
        <v>Yes</v>
      </c>
      <c r="AE165" s="109" t="str">
        <f>AE164</f>
        <v>No</v>
      </c>
    </row>
    <row r="166" spans="1:31" ht="45" x14ac:dyDescent="0.25">
      <c r="A166" s="109">
        <v>61</v>
      </c>
      <c r="B166" s="104" t="s">
        <v>687</v>
      </c>
      <c r="C166" s="110" t="s">
        <v>875</v>
      </c>
      <c r="D166" s="110" t="s">
        <v>876</v>
      </c>
      <c r="E166" s="109" t="s">
        <v>877</v>
      </c>
      <c r="F166" s="109">
        <v>2018</v>
      </c>
      <c r="G166" s="109" t="s">
        <v>89</v>
      </c>
      <c r="H166" s="109">
        <v>2</v>
      </c>
      <c r="I166" s="26" t="s">
        <v>294</v>
      </c>
      <c r="J166" s="26" t="s">
        <v>2144</v>
      </c>
      <c r="K166" s="26" t="s">
        <v>878</v>
      </c>
      <c r="L166" s="26" t="s">
        <v>72</v>
      </c>
      <c r="M166" s="31" t="s">
        <v>53</v>
      </c>
      <c r="N166" s="26" t="s">
        <v>4</v>
      </c>
      <c r="O166" s="26" t="s">
        <v>60</v>
      </c>
      <c r="P166" s="109" t="s">
        <v>558</v>
      </c>
      <c r="Q166" s="109" t="s">
        <v>879</v>
      </c>
      <c r="R166" s="109" t="s">
        <v>38</v>
      </c>
      <c r="S166" s="109" t="s">
        <v>104</v>
      </c>
      <c r="T166" s="109" t="s">
        <v>53</v>
      </c>
      <c r="U166" s="109" t="s">
        <v>4</v>
      </c>
      <c r="V166" s="109" t="s">
        <v>53</v>
      </c>
      <c r="W166" s="109" t="s">
        <v>4</v>
      </c>
      <c r="X166" s="109" t="s">
        <v>4</v>
      </c>
      <c r="Y166" s="106" t="s">
        <v>41</v>
      </c>
      <c r="Z166" s="109" t="s">
        <v>4</v>
      </c>
      <c r="AA166" s="109" t="s">
        <v>4</v>
      </c>
      <c r="AB166" s="109" t="s">
        <v>880</v>
      </c>
      <c r="AC166" s="109" t="s">
        <v>146</v>
      </c>
      <c r="AD166" s="109" t="s">
        <v>42</v>
      </c>
      <c r="AE166" s="109" t="s">
        <v>4</v>
      </c>
    </row>
    <row r="167" spans="1:31" ht="75" x14ac:dyDescent="0.25">
      <c r="A167" s="109">
        <f>A166</f>
        <v>61</v>
      </c>
      <c r="B167" s="104"/>
      <c r="C167" s="128" t="str">
        <f t="shared" ref="C167:H167" si="310">C166</f>
        <v>Moretti M., Van Dael M., Malina R., Van Passel S.</v>
      </c>
      <c r="D167" s="128" t="str">
        <f t="shared" si="310"/>
        <v>Environmental assessment of waste feedstock mono-dimensional and bio-refinery systems: Combining manure co-digestion and municipal waste anaerobic digestion</v>
      </c>
      <c r="E167" s="109" t="str">
        <f t="shared" si="310"/>
        <v xml:space="preserve">ALCA (inex.)  </v>
      </c>
      <c r="F167" s="109">
        <f t="shared" si="310"/>
        <v>2018</v>
      </c>
      <c r="G167" s="109" t="str">
        <f t="shared" si="310"/>
        <v xml:space="preserve">Organic waste management </v>
      </c>
      <c r="H167" s="109">
        <f t="shared" si="310"/>
        <v>2</v>
      </c>
      <c r="I167" s="26" t="s">
        <v>1934</v>
      </c>
      <c r="J167" s="26" t="s">
        <v>881</v>
      </c>
      <c r="K167" s="26" t="s">
        <v>68</v>
      </c>
      <c r="L167" s="26" t="s">
        <v>882</v>
      </c>
      <c r="M167" s="31" t="str">
        <f>M166</f>
        <v>?</v>
      </c>
      <c r="N167" s="26" t="str">
        <f>N166</f>
        <v>/</v>
      </c>
      <c r="O167" s="26" t="s">
        <v>60</v>
      </c>
      <c r="P167" s="127" t="str">
        <f t="shared" ref="P167:T167" si="311">P166</f>
        <v>N fertilizer
P fertilizer 
K fertilizer</v>
      </c>
      <c r="Q167" s="109" t="str">
        <f t="shared" si="311"/>
        <v>Calcium ammonium nitrate 
Single superphosphate
Potassium sulfate</v>
      </c>
      <c r="R167" s="109" t="str">
        <f t="shared" si="311"/>
        <v>Ecoinvent</v>
      </c>
      <c r="S167" s="109" t="str">
        <f t="shared" si="311"/>
        <v>Nutrient</v>
      </c>
      <c r="T167" s="109" t="str">
        <f t="shared" si="311"/>
        <v>?</v>
      </c>
      <c r="U167" s="109" t="str">
        <f>U166</f>
        <v>/</v>
      </c>
      <c r="V167" s="109" t="str">
        <f t="shared" ref="V167:X167" si="312">V166</f>
        <v>?</v>
      </c>
      <c r="W167" s="109" t="str">
        <f t="shared" ref="W167" si="313">W166</f>
        <v>/</v>
      </c>
      <c r="X167" s="109" t="str">
        <f t="shared" si="312"/>
        <v>/</v>
      </c>
      <c r="Y167" s="106"/>
      <c r="Z167" s="109" t="str">
        <f t="shared" ref="Z167:AD167" si="314">Z166</f>
        <v>/</v>
      </c>
      <c r="AA167" s="109" t="str">
        <f t="shared" si="314"/>
        <v>/</v>
      </c>
      <c r="AB167" s="109" t="str">
        <f t="shared" si="314"/>
        <v>The total weight of the yearly processed OMSW, manure, and cosubstrates
in the local area</v>
      </c>
      <c r="AC167" s="109" t="str">
        <f t="shared" si="314"/>
        <v>Netherlands</v>
      </c>
      <c r="AD167" s="109" t="str">
        <f t="shared" si="314"/>
        <v>No</v>
      </c>
      <c r="AE167" s="109" t="str">
        <f t="shared" si="290"/>
        <v>/</v>
      </c>
    </row>
    <row r="168" spans="1:31" ht="165" x14ac:dyDescent="0.25">
      <c r="A168" s="26">
        <v>62</v>
      </c>
      <c r="B168" s="66" t="s">
        <v>687</v>
      </c>
      <c r="C168" s="30" t="s">
        <v>883</v>
      </c>
      <c r="D168" s="30" t="s">
        <v>884</v>
      </c>
      <c r="E168" s="26" t="s">
        <v>277</v>
      </c>
      <c r="F168" s="26">
        <v>2017</v>
      </c>
      <c r="G168" s="26" t="s">
        <v>885</v>
      </c>
      <c r="H168" s="26">
        <v>1</v>
      </c>
      <c r="I168" s="26" t="s">
        <v>667</v>
      </c>
      <c r="J168" s="26" t="s">
        <v>886</v>
      </c>
      <c r="K168" s="26" t="s">
        <v>65</v>
      </c>
      <c r="L168" s="26" t="s">
        <v>72</v>
      </c>
      <c r="M168" s="26" t="s">
        <v>53</v>
      </c>
      <c r="N168" s="26" t="s">
        <v>4</v>
      </c>
      <c r="O168" s="26" t="s">
        <v>60</v>
      </c>
      <c r="P168" s="26" t="s">
        <v>887</v>
      </c>
      <c r="Q168" s="26" t="s">
        <v>53</v>
      </c>
      <c r="R168" s="26" t="s">
        <v>53</v>
      </c>
      <c r="S168" s="26" t="s">
        <v>39</v>
      </c>
      <c r="T168" s="26" t="s">
        <v>888</v>
      </c>
      <c r="U168" s="26" t="s">
        <v>1981</v>
      </c>
      <c r="V168" s="42" t="s">
        <v>2027</v>
      </c>
      <c r="W168" s="42" t="s">
        <v>1980</v>
      </c>
      <c r="X168" s="42" t="s">
        <v>2062</v>
      </c>
      <c r="Y168" s="26" t="s">
        <v>41</v>
      </c>
      <c r="Z168" s="26" t="s">
        <v>889</v>
      </c>
      <c r="AA168" s="26" t="s">
        <v>42</v>
      </c>
      <c r="AB168" s="26" t="s">
        <v>890</v>
      </c>
      <c r="AC168" s="26" t="s">
        <v>891</v>
      </c>
      <c r="AD168" s="26" t="s">
        <v>41</v>
      </c>
      <c r="AE168" s="26" t="s">
        <v>892</v>
      </c>
    </row>
    <row r="169" spans="1:31" ht="165" x14ac:dyDescent="0.25">
      <c r="A169" s="26">
        <v>63</v>
      </c>
      <c r="B169" s="66" t="s">
        <v>687</v>
      </c>
      <c r="C169" s="29" t="s">
        <v>893</v>
      </c>
      <c r="D169" s="30" t="s">
        <v>894</v>
      </c>
      <c r="E169" s="26" t="s">
        <v>895</v>
      </c>
      <c r="F169" s="26">
        <v>2017</v>
      </c>
      <c r="G169" s="26" t="s">
        <v>896</v>
      </c>
      <c r="H169" s="26">
        <v>1</v>
      </c>
      <c r="I169" s="26" t="s">
        <v>30</v>
      </c>
      <c r="J169" s="26" t="s">
        <v>897</v>
      </c>
      <c r="K169" s="26" t="s">
        <v>845</v>
      </c>
      <c r="L169" s="26" t="s">
        <v>58</v>
      </c>
      <c r="M169" s="26" t="s">
        <v>53</v>
      </c>
      <c r="N169" s="26" t="s">
        <v>4</v>
      </c>
      <c r="O169" s="26" t="s">
        <v>60</v>
      </c>
      <c r="P169" s="26" t="s">
        <v>898</v>
      </c>
      <c r="Q169" s="26" t="s">
        <v>899</v>
      </c>
      <c r="R169" s="26" t="s">
        <v>38</v>
      </c>
      <c r="S169" s="26" t="s">
        <v>39</v>
      </c>
      <c r="T169" s="25" t="s">
        <v>649</v>
      </c>
      <c r="U169" s="25" t="s">
        <v>900</v>
      </c>
      <c r="V169" s="43" t="s">
        <v>53</v>
      </c>
      <c r="W169" s="43" t="s">
        <v>4</v>
      </c>
      <c r="X169" s="43" t="s">
        <v>4</v>
      </c>
      <c r="Y169" s="26" t="s">
        <v>41</v>
      </c>
      <c r="Z169" s="26" t="s">
        <v>901</v>
      </c>
      <c r="AA169" s="26" t="s">
        <v>2064</v>
      </c>
      <c r="AB169" s="26" t="s">
        <v>902</v>
      </c>
      <c r="AC169" s="26" t="s">
        <v>903</v>
      </c>
      <c r="AD169" s="26" t="s">
        <v>41</v>
      </c>
      <c r="AE169" s="25" t="s">
        <v>41</v>
      </c>
    </row>
    <row r="170" spans="1:31" ht="210" x14ac:dyDescent="0.25">
      <c r="A170" s="26">
        <v>64</v>
      </c>
      <c r="B170" s="66" t="s">
        <v>687</v>
      </c>
      <c r="C170" s="29" t="s">
        <v>904</v>
      </c>
      <c r="D170" s="30" t="s">
        <v>905</v>
      </c>
      <c r="E170" s="26" t="s">
        <v>877</v>
      </c>
      <c r="F170" s="26">
        <v>2017</v>
      </c>
      <c r="G170" s="26" t="s">
        <v>906</v>
      </c>
      <c r="H170" s="26">
        <v>1</v>
      </c>
      <c r="I170" s="26" t="s">
        <v>305</v>
      </c>
      <c r="J170" s="26" t="s">
        <v>907</v>
      </c>
      <c r="K170" s="26" t="s">
        <v>627</v>
      </c>
      <c r="L170" s="26" t="s">
        <v>627</v>
      </c>
      <c r="M170" s="26" t="s">
        <v>53</v>
      </c>
      <c r="N170" s="26" t="s">
        <v>4</v>
      </c>
      <c r="O170" s="26" t="s">
        <v>908</v>
      </c>
      <c r="P170" s="26" t="s">
        <v>909</v>
      </c>
      <c r="Q170" s="26" t="s">
        <v>910</v>
      </c>
      <c r="R170" s="26" t="s">
        <v>911</v>
      </c>
      <c r="S170" s="26" t="s">
        <v>39</v>
      </c>
      <c r="T170" s="26" t="s">
        <v>912</v>
      </c>
      <c r="U170" s="26" t="s">
        <v>913</v>
      </c>
      <c r="V170" s="42" t="s">
        <v>2026</v>
      </c>
      <c r="W170" s="42" t="s">
        <v>2065</v>
      </c>
      <c r="X170" s="42" t="s">
        <v>2059</v>
      </c>
      <c r="Y170" s="26" t="s">
        <v>41</v>
      </c>
      <c r="Z170" s="26" t="s">
        <v>914</v>
      </c>
      <c r="AA170" s="26" t="s">
        <v>2066</v>
      </c>
      <c r="AB170" s="26" t="s">
        <v>915</v>
      </c>
      <c r="AC170" s="26" t="s">
        <v>745</v>
      </c>
      <c r="AD170" s="26" t="s">
        <v>42</v>
      </c>
      <c r="AE170" s="26" t="s">
        <v>4</v>
      </c>
    </row>
    <row r="171" spans="1:31" ht="90" x14ac:dyDescent="0.25">
      <c r="A171" s="26">
        <v>65</v>
      </c>
      <c r="B171" s="66" t="s">
        <v>687</v>
      </c>
      <c r="C171" s="29" t="s">
        <v>916</v>
      </c>
      <c r="D171" s="30" t="s">
        <v>917</v>
      </c>
      <c r="E171" s="26" t="s">
        <v>28</v>
      </c>
      <c r="F171" s="26">
        <v>2017</v>
      </c>
      <c r="G171" s="26" t="s">
        <v>918</v>
      </c>
      <c r="H171" s="26">
        <v>1</v>
      </c>
      <c r="I171" s="26" t="s">
        <v>30</v>
      </c>
      <c r="J171" s="26" t="s">
        <v>919</v>
      </c>
      <c r="K171" s="26" t="s">
        <v>65</v>
      </c>
      <c r="L171" s="26" t="s">
        <v>58</v>
      </c>
      <c r="M171" s="26" t="s">
        <v>174</v>
      </c>
      <c r="N171" s="26" t="s">
        <v>920</v>
      </c>
      <c r="O171" s="26" t="s">
        <v>35</v>
      </c>
      <c r="P171" s="26" t="s">
        <v>36</v>
      </c>
      <c r="Q171" s="26" t="s">
        <v>921</v>
      </c>
      <c r="R171" s="26" t="s">
        <v>38</v>
      </c>
      <c r="S171" s="26" t="s">
        <v>39</v>
      </c>
      <c r="T171" s="26" t="s">
        <v>53</v>
      </c>
      <c r="U171" s="26" t="s">
        <v>920</v>
      </c>
      <c r="V171" s="42" t="s">
        <v>2026</v>
      </c>
      <c r="W171" s="42" t="s">
        <v>40</v>
      </c>
      <c r="X171" s="42" t="s">
        <v>2035</v>
      </c>
      <c r="Y171" s="26" t="s">
        <v>41</v>
      </c>
      <c r="Z171" s="26" t="s">
        <v>4</v>
      </c>
      <c r="AA171" s="26" t="s">
        <v>4</v>
      </c>
      <c r="AB171" s="26" t="s">
        <v>922</v>
      </c>
      <c r="AC171" s="26" t="s">
        <v>516</v>
      </c>
      <c r="AD171" s="26" t="s">
        <v>41</v>
      </c>
      <c r="AE171" s="26" t="s">
        <v>923</v>
      </c>
    </row>
    <row r="172" spans="1:31" ht="45" x14ac:dyDescent="0.25">
      <c r="A172" s="109">
        <v>66</v>
      </c>
      <c r="B172" s="104" t="s">
        <v>687</v>
      </c>
      <c r="C172" s="110" t="s">
        <v>924</v>
      </c>
      <c r="D172" s="110" t="s">
        <v>925</v>
      </c>
      <c r="E172" s="109" t="s">
        <v>277</v>
      </c>
      <c r="F172" s="109">
        <v>2017</v>
      </c>
      <c r="G172" s="109" t="s">
        <v>926</v>
      </c>
      <c r="H172" s="109">
        <v>1</v>
      </c>
      <c r="I172" s="26" t="s">
        <v>30</v>
      </c>
      <c r="J172" s="26" t="s">
        <v>1982</v>
      </c>
      <c r="K172" s="26" t="s">
        <v>927</v>
      </c>
      <c r="L172" s="26" t="s">
        <v>58</v>
      </c>
      <c r="M172" s="31" t="s">
        <v>928</v>
      </c>
      <c r="N172" s="26" t="s">
        <v>929</v>
      </c>
      <c r="O172" s="26" t="s">
        <v>60</v>
      </c>
      <c r="P172" s="109" t="s">
        <v>558</v>
      </c>
      <c r="Q172" s="109" t="s">
        <v>53</v>
      </c>
      <c r="R172" s="109" t="s">
        <v>930</v>
      </c>
      <c r="S172" s="109" t="s">
        <v>39</v>
      </c>
      <c r="T172" s="109" t="s">
        <v>53</v>
      </c>
      <c r="U172" s="109" t="s">
        <v>929</v>
      </c>
      <c r="V172" s="109" t="s">
        <v>2026</v>
      </c>
      <c r="W172" s="109" t="s">
        <v>931</v>
      </c>
      <c r="X172" s="109" t="s">
        <v>2035</v>
      </c>
      <c r="Y172" s="106" t="s">
        <v>41</v>
      </c>
      <c r="Z172" s="109" t="s">
        <v>932</v>
      </c>
      <c r="AA172" s="109" t="s">
        <v>42</v>
      </c>
      <c r="AB172" s="109" t="s">
        <v>933</v>
      </c>
      <c r="AC172" s="109" t="s">
        <v>934</v>
      </c>
      <c r="AD172" s="109" t="s">
        <v>41</v>
      </c>
      <c r="AE172" s="109" t="s">
        <v>935</v>
      </c>
    </row>
    <row r="173" spans="1:31" ht="45" x14ac:dyDescent="0.25">
      <c r="A173" s="109">
        <f>A172</f>
        <v>66</v>
      </c>
      <c r="B173" s="104"/>
      <c r="C173" s="109" t="str">
        <f t="shared" ref="C173:H173" si="315">C172</f>
        <v>Edwards J., Othman M., Crossin E., Burn S.</v>
      </c>
      <c r="D173" s="109" t="str">
        <f t="shared" si="315"/>
        <v>Anaerobic co-digestion of municipal food waste and sewage sludge: A comparative life cycle assessment in the context of a waste service provision</v>
      </c>
      <c r="E173" s="109" t="str">
        <f t="shared" si="315"/>
        <v>ALCA</v>
      </c>
      <c r="F173" s="109">
        <f t="shared" si="315"/>
        <v>2017</v>
      </c>
      <c r="G173" s="109" t="str">
        <f t="shared" si="315"/>
        <v xml:space="preserve">Waste management system </v>
      </c>
      <c r="H173" s="109">
        <f t="shared" si="315"/>
        <v>1</v>
      </c>
      <c r="I173" s="26" t="s">
        <v>1984</v>
      </c>
      <c r="J173" s="26" t="s">
        <v>936</v>
      </c>
      <c r="K173" s="26" t="s">
        <v>937</v>
      </c>
      <c r="L173" s="26" t="str">
        <f>L172</f>
        <v>Digestate</v>
      </c>
      <c r="M173" s="31" t="str">
        <f>M172</f>
        <v>40%
100%
100%</v>
      </c>
      <c r="N173" s="26" t="str">
        <f>N172</f>
        <v>Sharma and Campbell, 2007</v>
      </c>
      <c r="O173" s="26" t="str">
        <f t="shared" ref="O173:T173" si="316">O172</f>
        <v>N
P
K</v>
      </c>
      <c r="P173" s="109" t="str">
        <f t="shared" si="316"/>
        <v>N fertilizer
P fertilizer 
K fertilizer</v>
      </c>
      <c r="Q173" s="109" t="str">
        <f t="shared" si="316"/>
        <v>?</v>
      </c>
      <c r="R173" s="109" t="str">
        <f t="shared" si="316"/>
        <v>Ecoinvent (assumed)</v>
      </c>
      <c r="S173" s="109" t="str">
        <f t="shared" si="316"/>
        <v xml:space="preserve">Nutrient </v>
      </c>
      <c r="T173" s="109" t="str">
        <f t="shared" si="316"/>
        <v>?</v>
      </c>
      <c r="U173" s="109" t="str">
        <f>U172</f>
        <v>Sharma and Campbell, 2007</v>
      </c>
      <c r="V173" s="109" t="str">
        <f t="shared" ref="V173:X173" si="317">V172</f>
        <v>Single constraining factor</v>
      </c>
      <c r="W173" s="109" t="str">
        <f t="shared" ref="W173" si="318">W172</f>
        <v xml:space="preserve">PNA
</v>
      </c>
      <c r="X173" s="109" t="str">
        <f t="shared" si="317"/>
        <v>Internal</v>
      </c>
      <c r="Y173" s="106"/>
      <c r="Z173" s="109" t="str">
        <f t="shared" ref="Z173:AE173" si="319">Z172</f>
        <v>Yes
(assuming no credit for replacing fertilizer)</v>
      </c>
      <c r="AA173" s="109" t="str">
        <f t="shared" si="319"/>
        <v>No</v>
      </c>
      <c r="AB173" s="109" t="str">
        <f t="shared" si="319"/>
        <v>The management of the annual quantity of municipal waste discarded into the mobile garbage bin and collected by the local government, as well as the management of the annual quantity of sewage sludge treated by the local WWTP</v>
      </c>
      <c r="AC173" s="109" t="str">
        <f t="shared" si="319"/>
        <v>Australia</v>
      </c>
      <c r="AD173" s="109" t="str">
        <f t="shared" si="319"/>
        <v>Yes</v>
      </c>
      <c r="AE173" s="109" t="str">
        <f t="shared" si="319"/>
        <v>Yes (assuming N emission for digestate and mineral fertilizer should be the same. It is also investigated in the sensitivity analysis.)</v>
      </c>
    </row>
    <row r="174" spans="1:31" ht="120" x14ac:dyDescent="0.25">
      <c r="A174" s="26">
        <v>67</v>
      </c>
      <c r="B174" s="66" t="s">
        <v>687</v>
      </c>
      <c r="C174" s="73" t="s">
        <v>938</v>
      </c>
      <c r="D174" s="73" t="s">
        <v>939</v>
      </c>
      <c r="E174" s="73" t="s">
        <v>940</v>
      </c>
      <c r="F174" s="73">
        <v>2017</v>
      </c>
      <c r="G174" s="73" t="s">
        <v>941</v>
      </c>
      <c r="H174" s="73">
        <v>1</v>
      </c>
      <c r="I174" s="73" t="s">
        <v>942</v>
      </c>
      <c r="J174" s="75" t="s">
        <v>943</v>
      </c>
      <c r="K174" s="75" t="s">
        <v>31</v>
      </c>
      <c r="L174" s="75" t="s">
        <v>2135</v>
      </c>
      <c r="M174" s="75" t="s">
        <v>944</v>
      </c>
      <c r="N174" s="75" t="s">
        <v>945</v>
      </c>
      <c r="O174" s="75" t="s">
        <v>60</v>
      </c>
      <c r="P174" s="75" t="s">
        <v>53</v>
      </c>
      <c r="Q174" s="75" t="s">
        <v>53</v>
      </c>
      <c r="R174" s="75" t="s">
        <v>53</v>
      </c>
      <c r="S174" s="72" t="str">
        <f>S173</f>
        <v xml:space="preserve">Nutrient </v>
      </c>
      <c r="T174" s="26" t="s">
        <v>53</v>
      </c>
      <c r="U174" s="26" t="s">
        <v>53</v>
      </c>
      <c r="V174" s="42" t="s">
        <v>2027</v>
      </c>
      <c r="W174" s="42" t="s">
        <v>2070</v>
      </c>
      <c r="X174" s="42" t="s">
        <v>2071</v>
      </c>
      <c r="Y174" s="26" t="s">
        <v>42</v>
      </c>
      <c r="Z174" s="26" t="s">
        <v>42</v>
      </c>
      <c r="AA174" s="26" t="s">
        <v>4</v>
      </c>
      <c r="AB174" s="26" t="s">
        <v>946</v>
      </c>
      <c r="AC174" s="26" t="s">
        <v>506</v>
      </c>
      <c r="AD174" s="26" t="s">
        <v>41</v>
      </c>
      <c r="AE174" s="26" t="s">
        <v>42</v>
      </c>
    </row>
    <row r="175" spans="1:31" ht="45" customHeight="1" x14ac:dyDescent="0.25">
      <c r="A175" s="109">
        <v>68</v>
      </c>
      <c r="B175" s="104" t="s">
        <v>687</v>
      </c>
      <c r="C175" s="125" t="s">
        <v>947</v>
      </c>
      <c r="D175" s="125" t="s">
        <v>948</v>
      </c>
      <c r="E175" s="126" t="s">
        <v>178</v>
      </c>
      <c r="F175" s="126">
        <v>2017</v>
      </c>
      <c r="G175" s="126" t="s">
        <v>949</v>
      </c>
      <c r="H175" s="126">
        <v>2</v>
      </c>
      <c r="I175" s="73" t="s">
        <v>30</v>
      </c>
      <c r="J175" s="75" t="s">
        <v>950</v>
      </c>
      <c r="K175" s="75" t="s">
        <v>951</v>
      </c>
      <c r="L175" s="75" t="s">
        <v>58</v>
      </c>
      <c r="M175" s="75" t="s">
        <v>4</v>
      </c>
      <c r="N175" s="75" t="s">
        <v>4</v>
      </c>
      <c r="O175" s="75" t="s">
        <v>60</v>
      </c>
      <c r="P175" s="75" t="s">
        <v>558</v>
      </c>
      <c r="Q175" s="75" t="s">
        <v>1100</v>
      </c>
      <c r="R175" s="75" t="s">
        <v>38</v>
      </c>
      <c r="S175" s="124" t="s">
        <v>39</v>
      </c>
      <c r="T175" s="109" t="s">
        <v>53</v>
      </c>
      <c r="U175" s="109" t="s">
        <v>4</v>
      </c>
      <c r="V175" s="109" t="s">
        <v>2026</v>
      </c>
      <c r="W175" s="109" t="s">
        <v>2030</v>
      </c>
      <c r="X175" s="109" t="s">
        <v>2035</v>
      </c>
      <c r="Y175" s="106" t="s">
        <v>41</v>
      </c>
      <c r="Z175" s="109" t="s">
        <v>952</v>
      </c>
      <c r="AA175" s="109" t="s">
        <v>42</v>
      </c>
      <c r="AB175" s="109" t="s">
        <v>953</v>
      </c>
      <c r="AC175" s="109" t="s">
        <v>857</v>
      </c>
      <c r="AD175" s="109" t="s">
        <v>41</v>
      </c>
      <c r="AE175" s="109" t="s">
        <v>41</v>
      </c>
    </row>
    <row r="176" spans="1:31" ht="75" x14ac:dyDescent="0.25">
      <c r="A176" s="109">
        <f>A175</f>
        <v>68</v>
      </c>
      <c r="B176" s="104"/>
      <c r="C176" s="125" t="str">
        <f t="shared" ref="C176:H177" si="320">C175</f>
        <v>Negro V., Ruggeri B., Fino D., Tonini D.</v>
      </c>
      <c r="D176" s="125" t="str">
        <f t="shared" si="320"/>
        <v>Life cycle assessment of orange peel waste management</v>
      </c>
      <c r="E176" s="126" t="str">
        <f t="shared" si="320"/>
        <v>CLCA</v>
      </c>
      <c r="F176" s="126">
        <f t="shared" si="320"/>
        <v>2017</v>
      </c>
      <c r="G176" s="126" t="str">
        <f t="shared" si="320"/>
        <v xml:space="preserve">Orange peels waste management </v>
      </c>
      <c r="H176" s="126">
        <f t="shared" si="320"/>
        <v>2</v>
      </c>
      <c r="I176" s="73" t="s">
        <v>1934</v>
      </c>
      <c r="J176" s="75" t="s">
        <v>1985</v>
      </c>
      <c r="K176" s="75" t="s">
        <v>954</v>
      </c>
      <c r="L176" s="75" t="str">
        <f>L175</f>
        <v>Digestate</v>
      </c>
      <c r="M176" s="75" t="str">
        <f>M175</f>
        <v>/</v>
      </c>
      <c r="N176" s="75" t="str">
        <f>N175</f>
        <v>/</v>
      </c>
      <c r="O176" s="75" t="str">
        <f>O175</f>
        <v>N
P
K</v>
      </c>
      <c r="P176" s="75" t="str">
        <f t="shared" ref="P176:T177" si="321">P175</f>
        <v>N fertilizer
P fertilizer 
K fertilizer</v>
      </c>
      <c r="Q176" s="75" t="str">
        <f t="shared" si="321"/>
        <v>Calcium ammonium nitrate
Diammonium phosphate
Potassium chloride</v>
      </c>
      <c r="R176" s="75" t="str">
        <f t="shared" si="321"/>
        <v>Ecoinvent</v>
      </c>
      <c r="S176" s="124" t="str">
        <f t="shared" si="321"/>
        <v xml:space="preserve">Nutrient </v>
      </c>
      <c r="T176" s="109" t="str">
        <f t="shared" si="321"/>
        <v>?</v>
      </c>
      <c r="U176" s="109" t="str">
        <f>U175</f>
        <v>/</v>
      </c>
      <c r="V176" s="109" t="str">
        <f t="shared" ref="V176:X176" si="322">V175</f>
        <v>Single constraining factor</v>
      </c>
      <c r="W176" s="109" t="str">
        <f t="shared" ref="W176" si="323">W175</f>
        <v>Content-based</v>
      </c>
      <c r="X176" s="109" t="str">
        <f t="shared" si="322"/>
        <v>Internal</v>
      </c>
      <c r="Y176" s="106"/>
      <c r="Z176" s="109" t="str">
        <f t="shared" ref="Z176:AD177" si="324">Z175</f>
        <v>Yes
Nitrogen quantity necessary to substitute fertilizer regarding GWP</v>
      </c>
      <c r="AA176" s="109" t="str">
        <f t="shared" si="324"/>
        <v>No</v>
      </c>
      <c r="AB176" s="109" t="str">
        <f t="shared" si="324"/>
        <v>The management of 1 t of orange peel waste (wet weight)</v>
      </c>
      <c r="AC176" s="109" t="str">
        <f t="shared" si="324"/>
        <v>Italy</v>
      </c>
      <c r="AD176" s="109" t="str">
        <f t="shared" si="324"/>
        <v>Yes</v>
      </c>
      <c r="AE176" s="109" t="str">
        <f>AE175</f>
        <v>Yes</v>
      </c>
    </row>
    <row r="177" spans="1:31" ht="45" customHeight="1" x14ac:dyDescent="0.25">
      <c r="A177" s="109">
        <f>A176</f>
        <v>68</v>
      </c>
      <c r="B177" s="104"/>
      <c r="C177" s="125" t="str">
        <f t="shared" si="320"/>
        <v>Negro V., Ruggeri B., Fino D., Tonini D.</v>
      </c>
      <c r="D177" s="125" t="str">
        <f t="shared" si="320"/>
        <v>Life cycle assessment of orange peel waste management</v>
      </c>
      <c r="E177" s="126" t="str">
        <f t="shared" si="320"/>
        <v>CLCA</v>
      </c>
      <c r="F177" s="126">
        <f t="shared" si="320"/>
        <v>2017</v>
      </c>
      <c r="G177" s="126" t="str">
        <f t="shared" si="320"/>
        <v xml:space="preserve">Orange peels waste management </v>
      </c>
      <c r="H177" s="126">
        <f t="shared" si="320"/>
        <v>2</v>
      </c>
      <c r="I177" s="73" t="s">
        <v>691</v>
      </c>
      <c r="J177" s="75" t="s">
        <v>955</v>
      </c>
      <c r="K177" s="75" t="s">
        <v>951</v>
      </c>
      <c r="L177" s="75" t="s">
        <v>72</v>
      </c>
      <c r="M177" s="75" t="str">
        <f>M176</f>
        <v>/</v>
      </c>
      <c r="N177" s="75" t="str">
        <f>N176</f>
        <v>/</v>
      </c>
      <c r="O177" s="75" t="s">
        <v>60</v>
      </c>
      <c r="P177" s="75" t="str">
        <f t="shared" si="321"/>
        <v>N fertilizer
P fertilizer 
K fertilizer</v>
      </c>
      <c r="Q177" s="75" t="str">
        <f t="shared" si="321"/>
        <v>Calcium ammonium nitrate
Diammonium phosphate
Potassium chloride</v>
      </c>
      <c r="R177" s="75" t="str">
        <f t="shared" si="321"/>
        <v>Ecoinvent</v>
      </c>
      <c r="S177" s="124" t="str">
        <f t="shared" si="321"/>
        <v xml:space="preserve">Nutrient </v>
      </c>
      <c r="T177" s="109" t="str">
        <f t="shared" si="321"/>
        <v>?</v>
      </c>
      <c r="U177" s="109" t="str">
        <f>U176</f>
        <v>/</v>
      </c>
      <c r="V177" s="109" t="str">
        <f t="shared" ref="V177:X177" si="325">V176</f>
        <v>Single constraining factor</v>
      </c>
      <c r="W177" s="109" t="str">
        <f t="shared" ref="W177" si="326">W176</f>
        <v>Content-based</v>
      </c>
      <c r="X177" s="109" t="str">
        <f t="shared" si="325"/>
        <v>Internal</v>
      </c>
      <c r="Y177" s="106"/>
      <c r="Z177" s="109" t="str">
        <f t="shared" si="324"/>
        <v>Yes
Nitrogen quantity necessary to substitute fertilizer regarding GWP</v>
      </c>
      <c r="AA177" s="109" t="str">
        <f t="shared" si="324"/>
        <v>No</v>
      </c>
      <c r="AB177" s="109" t="str">
        <f t="shared" si="324"/>
        <v>The management of 1 t of orange peel waste (wet weight)</v>
      </c>
      <c r="AC177" s="109" t="str">
        <f t="shared" si="324"/>
        <v>Italy</v>
      </c>
      <c r="AD177" s="109" t="str">
        <f t="shared" si="324"/>
        <v>Yes</v>
      </c>
      <c r="AE177" s="109" t="str">
        <f>AE176</f>
        <v>Yes</v>
      </c>
    </row>
    <row r="178" spans="1:31" ht="105" x14ac:dyDescent="0.25">
      <c r="A178" s="26">
        <v>69</v>
      </c>
      <c r="B178" s="66" t="s">
        <v>687</v>
      </c>
      <c r="C178" s="27" t="s">
        <v>956</v>
      </c>
      <c r="D178" s="71" t="s">
        <v>957</v>
      </c>
      <c r="E178" s="26" t="s">
        <v>53</v>
      </c>
      <c r="F178" s="26">
        <v>2016</v>
      </c>
      <c r="G178" s="26" t="s">
        <v>958</v>
      </c>
      <c r="H178" s="26">
        <v>1</v>
      </c>
      <c r="I178" s="26" t="s">
        <v>1934</v>
      </c>
      <c r="J178" s="26" t="s">
        <v>959</v>
      </c>
      <c r="K178" s="26" t="s">
        <v>960</v>
      </c>
      <c r="L178" s="26" t="s">
        <v>58</v>
      </c>
      <c r="M178" s="26" t="s">
        <v>4</v>
      </c>
      <c r="N178" s="26" t="s">
        <v>4</v>
      </c>
      <c r="O178" s="26" t="s">
        <v>91</v>
      </c>
      <c r="P178" s="26" t="s">
        <v>863</v>
      </c>
      <c r="Q178" s="26" t="s">
        <v>961</v>
      </c>
      <c r="R178" s="26" t="s">
        <v>911</v>
      </c>
      <c r="S178" s="26" t="s">
        <v>39</v>
      </c>
      <c r="T178" s="26" t="s">
        <v>53</v>
      </c>
      <c r="U178" s="26" t="s">
        <v>4</v>
      </c>
      <c r="V178" s="42" t="s">
        <v>53</v>
      </c>
      <c r="W178" s="42" t="s">
        <v>4</v>
      </c>
      <c r="X178" s="42" t="s">
        <v>4</v>
      </c>
      <c r="Y178" s="26" t="s">
        <v>42</v>
      </c>
      <c r="Z178" s="26" t="s">
        <v>42</v>
      </c>
      <c r="AA178" s="26" t="s">
        <v>4</v>
      </c>
      <c r="AB178" s="26" t="s">
        <v>962</v>
      </c>
      <c r="AC178" s="26" t="s">
        <v>172</v>
      </c>
      <c r="AD178" s="26" t="s">
        <v>41</v>
      </c>
      <c r="AE178" s="26" t="s">
        <v>41</v>
      </c>
    </row>
    <row r="179" spans="1:31" ht="105" x14ac:dyDescent="0.25">
      <c r="A179" s="26">
        <v>70</v>
      </c>
      <c r="B179" s="66" t="s">
        <v>687</v>
      </c>
      <c r="C179" s="29" t="s">
        <v>963</v>
      </c>
      <c r="D179" s="30" t="s">
        <v>964</v>
      </c>
      <c r="E179" s="26" t="s">
        <v>178</v>
      </c>
      <c r="F179" s="26">
        <v>2016</v>
      </c>
      <c r="G179" s="26" t="s">
        <v>965</v>
      </c>
      <c r="H179" s="26">
        <v>1</v>
      </c>
      <c r="I179" s="26" t="s">
        <v>2131</v>
      </c>
      <c r="J179" s="26" t="s">
        <v>966</v>
      </c>
      <c r="K179" s="26" t="s">
        <v>967</v>
      </c>
      <c r="L179" s="26" t="s">
        <v>72</v>
      </c>
      <c r="M179" s="26" t="s">
        <v>53</v>
      </c>
      <c r="N179" s="26" t="s">
        <v>1064</v>
      </c>
      <c r="O179" s="26" t="s">
        <v>35</v>
      </c>
      <c r="P179" s="26" t="s">
        <v>705</v>
      </c>
      <c r="Q179" s="26" t="s">
        <v>53</v>
      </c>
      <c r="R179" s="26" t="s">
        <v>53</v>
      </c>
      <c r="S179" s="26" t="s">
        <v>39</v>
      </c>
      <c r="T179" s="26" t="s">
        <v>53</v>
      </c>
      <c r="U179" s="26" t="s">
        <v>968</v>
      </c>
      <c r="V179" s="42" t="s">
        <v>2027</v>
      </c>
      <c r="W179" s="42" t="s">
        <v>2039</v>
      </c>
      <c r="X179" s="42" t="s">
        <v>2029</v>
      </c>
      <c r="Y179" s="26" t="s">
        <v>42</v>
      </c>
      <c r="Z179" s="26" t="s">
        <v>42</v>
      </c>
      <c r="AA179" s="26" t="s">
        <v>4</v>
      </c>
      <c r="AB179" s="26" t="s">
        <v>1987</v>
      </c>
      <c r="AC179" s="26" t="s">
        <v>969</v>
      </c>
      <c r="AD179" s="26" t="s">
        <v>970</v>
      </c>
      <c r="AE179" s="26" t="s">
        <v>42</v>
      </c>
    </row>
    <row r="180" spans="1:31" ht="105" x14ac:dyDescent="0.25">
      <c r="A180" s="26">
        <v>71</v>
      </c>
      <c r="B180" s="66" t="s">
        <v>687</v>
      </c>
      <c r="C180" s="29" t="s">
        <v>971</v>
      </c>
      <c r="D180" s="30" t="s">
        <v>972</v>
      </c>
      <c r="E180" s="26" t="s">
        <v>53</v>
      </c>
      <c r="F180" s="26">
        <v>2016</v>
      </c>
      <c r="G180" s="26" t="s">
        <v>973</v>
      </c>
      <c r="H180" s="26">
        <v>1</v>
      </c>
      <c r="I180" s="26" t="s">
        <v>30</v>
      </c>
      <c r="J180" s="26" t="s">
        <v>1988</v>
      </c>
      <c r="K180" s="26" t="s">
        <v>126</v>
      </c>
      <c r="L180" s="26" t="s">
        <v>58</v>
      </c>
      <c r="M180" s="26" t="s">
        <v>53</v>
      </c>
      <c r="N180" s="26" t="s">
        <v>4</v>
      </c>
      <c r="O180" s="26" t="s">
        <v>35</v>
      </c>
      <c r="P180" s="26" t="s">
        <v>36</v>
      </c>
      <c r="Q180" s="26" t="s">
        <v>53</v>
      </c>
      <c r="R180" s="26" t="s">
        <v>53</v>
      </c>
      <c r="S180" s="26" t="s">
        <v>39</v>
      </c>
      <c r="T180" s="28">
        <v>0.3</v>
      </c>
      <c r="U180" s="26" t="s">
        <v>974</v>
      </c>
      <c r="V180" s="28" t="s">
        <v>2026</v>
      </c>
      <c r="W180" s="28" t="s">
        <v>40</v>
      </c>
      <c r="X180" s="28" t="s">
        <v>2035</v>
      </c>
      <c r="Y180" s="26" t="s">
        <v>42</v>
      </c>
      <c r="Z180" s="26" t="s">
        <v>42</v>
      </c>
      <c r="AA180" s="26" t="s">
        <v>4</v>
      </c>
      <c r="AB180" s="26" t="s">
        <v>975</v>
      </c>
      <c r="AC180" s="26" t="s">
        <v>976</v>
      </c>
      <c r="AD180" s="26" t="s">
        <v>42</v>
      </c>
      <c r="AE180" s="26" t="s">
        <v>4</v>
      </c>
    </row>
    <row r="181" spans="1:31" ht="135" x14ac:dyDescent="0.25">
      <c r="A181" s="26">
        <v>72</v>
      </c>
      <c r="B181" s="66" t="s">
        <v>687</v>
      </c>
      <c r="C181" s="29" t="s">
        <v>977</v>
      </c>
      <c r="D181" s="30" t="s">
        <v>978</v>
      </c>
      <c r="E181" s="26" t="s">
        <v>53</v>
      </c>
      <c r="F181" s="26">
        <v>2016</v>
      </c>
      <c r="G181" s="26" t="s">
        <v>979</v>
      </c>
      <c r="H181" s="26">
        <v>1</v>
      </c>
      <c r="I181" s="26" t="s">
        <v>30</v>
      </c>
      <c r="J181" s="26" t="s">
        <v>980</v>
      </c>
      <c r="K181" s="26" t="s">
        <v>126</v>
      </c>
      <c r="L181" s="26" t="s">
        <v>58</v>
      </c>
      <c r="M181" s="26" t="s">
        <v>53</v>
      </c>
      <c r="N181" s="26" t="s">
        <v>4</v>
      </c>
      <c r="O181" s="26" t="s">
        <v>35</v>
      </c>
      <c r="P181" s="26" t="s">
        <v>36</v>
      </c>
      <c r="Q181" s="26" t="s">
        <v>53</v>
      </c>
      <c r="R181" s="26" t="s">
        <v>981</v>
      </c>
      <c r="S181" s="26" t="s">
        <v>39</v>
      </c>
      <c r="T181" s="28" t="s">
        <v>982</v>
      </c>
      <c r="U181" s="26" t="s">
        <v>983</v>
      </c>
      <c r="V181" s="28" t="s">
        <v>2026</v>
      </c>
      <c r="W181" s="28" t="s">
        <v>40</v>
      </c>
      <c r="X181" s="28" t="s">
        <v>2035</v>
      </c>
      <c r="Y181" s="26" t="s">
        <v>41</v>
      </c>
      <c r="Z181" s="26" t="s">
        <v>42</v>
      </c>
      <c r="AA181" s="26" t="s">
        <v>4</v>
      </c>
      <c r="AB181" s="26" t="s">
        <v>984</v>
      </c>
      <c r="AC181" s="26" t="s">
        <v>857</v>
      </c>
      <c r="AD181" s="26" t="s">
        <v>41</v>
      </c>
      <c r="AE181" s="26" t="s">
        <v>329</v>
      </c>
    </row>
    <row r="182" spans="1:31" ht="90" x14ac:dyDescent="0.25">
      <c r="A182" s="109">
        <v>73</v>
      </c>
      <c r="B182" s="104" t="s">
        <v>687</v>
      </c>
      <c r="C182" s="110" t="s">
        <v>985</v>
      </c>
      <c r="D182" s="110" t="s">
        <v>986</v>
      </c>
      <c r="E182" s="109" t="s">
        <v>277</v>
      </c>
      <c r="F182" s="109">
        <v>2015</v>
      </c>
      <c r="G182" s="109" t="s">
        <v>987</v>
      </c>
      <c r="H182" s="109">
        <v>2</v>
      </c>
      <c r="I182" s="26" t="s">
        <v>30</v>
      </c>
      <c r="J182" s="26" t="s">
        <v>988</v>
      </c>
      <c r="K182" s="26" t="s">
        <v>845</v>
      </c>
      <c r="L182" s="26" t="s">
        <v>58</v>
      </c>
      <c r="M182" s="31" t="s">
        <v>53</v>
      </c>
      <c r="N182" s="26" t="s">
        <v>989</v>
      </c>
      <c r="O182" s="26" t="s">
        <v>60</v>
      </c>
      <c r="P182" s="109" t="s">
        <v>830</v>
      </c>
      <c r="Q182" s="109" t="s">
        <v>53</v>
      </c>
      <c r="R182" s="109" t="s">
        <v>990</v>
      </c>
      <c r="S182" s="109" t="s">
        <v>39</v>
      </c>
      <c r="T182" s="26" t="s">
        <v>991</v>
      </c>
      <c r="U182" s="26" t="s">
        <v>992</v>
      </c>
      <c r="V182" s="42" t="s">
        <v>2026</v>
      </c>
      <c r="W182" s="42" t="s">
        <v>2039</v>
      </c>
      <c r="X182" s="42" t="s">
        <v>2029</v>
      </c>
      <c r="Y182" s="109" t="s">
        <v>41</v>
      </c>
      <c r="Z182" s="109" t="s">
        <v>42</v>
      </c>
      <c r="AA182" s="109" t="s">
        <v>4</v>
      </c>
      <c r="AB182" s="109" t="s">
        <v>993</v>
      </c>
      <c r="AC182" s="109" t="s">
        <v>133</v>
      </c>
      <c r="AD182" s="109" t="s">
        <v>41</v>
      </c>
      <c r="AE182" s="109" t="s">
        <v>42</v>
      </c>
    </row>
    <row r="183" spans="1:31" ht="60" x14ac:dyDescent="0.25">
      <c r="A183" s="109">
        <f>A182</f>
        <v>73</v>
      </c>
      <c r="B183" s="104"/>
      <c r="C183" s="109" t="str">
        <f t="shared" ref="C183:H183" si="327">C182</f>
        <v>Parkes O., Lettieri P., Bogle I.D.L.</v>
      </c>
      <c r="D183" s="109" t="str">
        <f t="shared" si="327"/>
        <v>Life cycle assessment of integrated waste management systems for alternative legacy scenarios of the London Olympic Park</v>
      </c>
      <c r="E183" s="109" t="str">
        <f t="shared" si="327"/>
        <v>ALCA</v>
      </c>
      <c r="F183" s="109">
        <f t="shared" si="327"/>
        <v>2015</v>
      </c>
      <c r="G183" s="109" t="str">
        <f t="shared" si="327"/>
        <v xml:space="preserve">Municipal solid waste treatment management </v>
      </c>
      <c r="H183" s="109">
        <f t="shared" si="327"/>
        <v>2</v>
      </c>
      <c r="I183" s="26" t="s">
        <v>691</v>
      </c>
      <c r="J183" s="26" t="s">
        <v>994</v>
      </c>
      <c r="K183" s="26" t="str">
        <f>K182</f>
        <v>Organic waste</v>
      </c>
      <c r="L183" s="26" t="s">
        <v>72</v>
      </c>
      <c r="M183" s="31" t="s">
        <v>53</v>
      </c>
      <c r="N183" s="26" t="s">
        <v>4</v>
      </c>
      <c r="O183" s="26" t="s">
        <v>60</v>
      </c>
      <c r="P183" s="109" t="str">
        <f>P182</f>
        <v>Commercial fertilizer</v>
      </c>
      <c r="Q183" s="109" t="str">
        <f>Q182</f>
        <v>?</v>
      </c>
      <c r="R183" s="109" t="str">
        <f>R182</f>
        <v>GWP from Williams et al., 2006
Other impact assessment results from Ecoinvent</v>
      </c>
      <c r="S183" s="109" t="str">
        <f>S182</f>
        <v xml:space="preserve">Nutrient </v>
      </c>
      <c r="T183" s="26" t="s">
        <v>995</v>
      </c>
      <c r="U183" s="26" t="s">
        <v>996</v>
      </c>
      <c r="V183" s="42" t="s">
        <v>53</v>
      </c>
      <c r="W183" s="42" t="s">
        <v>4</v>
      </c>
      <c r="X183" s="42" t="s">
        <v>4</v>
      </c>
      <c r="Y183" s="109"/>
      <c r="Z183" s="109" t="str">
        <f t="shared" ref="Z183:AD183" si="328">Z182</f>
        <v>No</v>
      </c>
      <c r="AA183" s="109" t="str">
        <f t="shared" si="328"/>
        <v>/</v>
      </c>
      <c r="AB183" s="109" t="str">
        <f t="shared" si="328"/>
        <v>The treatment of the total amount of MSW potentially generated at the Queen Elizabeth Olympic Park in one year of legacy period</v>
      </c>
      <c r="AC183" s="109" t="str">
        <f t="shared" si="328"/>
        <v>UK</v>
      </c>
      <c r="AD183" s="109" t="str">
        <f t="shared" si="328"/>
        <v>Yes</v>
      </c>
      <c r="AE183" s="109" t="str">
        <f t="shared" ref="AE183" si="329">AE182</f>
        <v>No</v>
      </c>
    </row>
    <row r="184" spans="1:31" ht="90" x14ac:dyDescent="0.25">
      <c r="A184" s="26">
        <v>74</v>
      </c>
      <c r="B184" s="66" t="s">
        <v>687</v>
      </c>
      <c r="C184" s="30" t="s">
        <v>997</v>
      </c>
      <c r="D184" s="30" t="s">
        <v>998</v>
      </c>
      <c r="E184" s="26" t="s">
        <v>178</v>
      </c>
      <c r="F184" s="26">
        <v>2014</v>
      </c>
      <c r="G184" s="26" t="s">
        <v>999</v>
      </c>
      <c r="H184" s="26">
        <v>1</v>
      </c>
      <c r="I184" s="26" t="s">
        <v>1000</v>
      </c>
      <c r="J184" s="26" t="s">
        <v>1989</v>
      </c>
      <c r="K184" s="26" t="s">
        <v>126</v>
      </c>
      <c r="L184" s="26" t="s">
        <v>1001</v>
      </c>
      <c r="M184" s="26" t="s">
        <v>4</v>
      </c>
      <c r="N184" s="26" t="s">
        <v>4</v>
      </c>
      <c r="O184" s="26" t="s">
        <v>283</v>
      </c>
      <c r="P184" s="26" t="s">
        <v>830</v>
      </c>
      <c r="Q184" s="26" t="s">
        <v>1001</v>
      </c>
      <c r="R184" s="26" t="s">
        <v>62</v>
      </c>
      <c r="S184" s="26" t="s">
        <v>738</v>
      </c>
      <c r="T184" s="28" t="s">
        <v>53</v>
      </c>
      <c r="U184" s="26" t="s">
        <v>4</v>
      </c>
      <c r="V184" s="28" t="s">
        <v>2026</v>
      </c>
      <c r="W184" s="28" t="s">
        <v>2032</v>
      </c>
      <c r="X184" s="28" t="s">
        <v>2035</v>
      </c>
      <c r="Y184" s="26" t="s">
        <v>41</v>
      </c>
      <c r="Z184" s="26" t="s">
        <v>1990</v>
      </c>
      <c r="AA184" s="26" t="s">
        <v>2067</v>
      </c>
      <c r="AB184" s="26" t="s">
        <v>1002</v>
      </c>
      <c r="AC184" s="26" t="s">
        <v>865</v>
      </c>
      <c r="AD184" s="26" t="s">
        <v>42</v>
      </c>
      <c r="AE184" s="26" t="s">
        <v>1003</v>
      </c>
    </row>
    <row r="185" spans="1:31" ht="45" x14ac:dyDescent="0.25">
      <c r="A185" s="109">
        <v>75</v>
      </c>
      <c r="B185" s="104" t="s">
        <v>687</v>
      </c>
      <c r="C185" s="110" t="s">
        <v>1004</v>
      </c>
      <c r="D185" s="110" t="s">
        <v>1005</v>
      </c>
      <c r="E185" s="109" t="s">
        <v>178</v>
      </c>
      <c r="F185" s="109">
        <v>2014</v>
      </c>
      <c r="G185" s="109" t="s">
        <v>1006</v>
      </c>
      <c r="H185" s="109">
        <v>2</v>
      </c>
      <c r="I185" s="26" t="s">
        <v>1007</v>
      </c>
      <c r="J185" s="26" t="s">
        <v>1991</v>
      </c>
      <c r="K185" s="26" t="s">
        <v>126</v>
      </c>
      <c r="L185" s="26" t="s">
        <v>58</v>
      </c>
      <c r="M185" s="32">
        <v>1</v>
      </c>
      <c r="N185" s="26" t="s">
        <v>1008</v>
      </c>
      <c r="O185" s="106" t="s">
        <v>35</v>
      </c>
      <c r="P185" s="109" t="s">
        <v>830</v>
      </c>
      <c r="Q185" s="109" t="s">
        <v>1001</v>
      </c>
      <c r="R185" s="109" t="s">
        <v>1009</v>
      </c>
      <c r="S185" s="109" t="s">
        <v>39</v>
      </c>
      <c r="T185" s="109" t="s">
        <v>53</v>
      </c>
      <c r="U185" s="109" t="s">
        <v>541</v>
      </c>
      <c r="V185" s="109" t="s">
        <v>2026</v>
      </c>
      <c r="W185" s="109" t="s">
        <v>40</v>
      </c>
      <c r="X185" s="109" t="s">
        <v>2035</v>
      </c>
      <c r="Y185" s="109" t="s">
        <v>41</v>
      </c>
      <c r="Z185" s="109" t="s">
        <v>42</v>
      </c>
      <c r="AA185" s="109" t="s">
        <v>4</v>
      </c>
      <c r="AB185" s="109" t="s">
        <v>1010</v>
      </c>
      <c r="AC185" s="109" t="s">
        <v>865</v>
      </c>
      <c r="AD185" s="109" t="s">
        <v>41</v>
      </c>
      <c r="AE185" s="109" t="s">
        <v>1011</v>
      </c>
    </row>
    <row r="186" spans="1:31" ht="30" x14ac:dyDescent="0.25">
      <c r="A186" s="109">
        <f>A185</f>
        <v>75</v>
      </c>
      <c r="B186" s="104"/>
      <c r="C186" s="109" t="str">
        <f t="shared" ref="C186:H186" si="330">C185</f>
        <v>Niero M., Pizzol M., Bruun H.G., Thomsen M.</v>
      </c>
      <c r="D186" s="109" t="str">
        <f t="shared" si="330"/>
        <v>Comparative life cycle assessment of wastewater treatment in Denmark including sensitivity and uncertainty analysis</v>
      </c>
      <c r="E186" s="109" t="str">
        <f t="shared" si="330"/>
        <v>CLCA</v>
      </c>
      <c r="F186" s="109">
        <f t="shared" si="330"/>
        <v>2014</v>
      </c>
      <c r="G186" s="109" t="str">
        <f t="shared" si="330"/>
        <v>WWTP types and technologies investigation</v>
      </c>
      <c r="H186" s="109">
        <f t="shared" si="330"/>
        <v>2</v>
      </c>
      <c r="I186" s="26" t="s">
        <v>30</v>
      </c>
      <c r="J186" s="26" t="s">
        <v>1012</v>
      </c>
      <c r="K186" s="26" t="str">
        <f>K185</f>
        <v>Sludge</v>
      </c>
      <c r="L186" s="26" t="str">
        <f>L185</f>
        <v>Digestate</v>
      </c>
      <c r="M186" s="32">
        <f>M185</f>
        <v>1</v>
      </c>
      <c r="N186" s="26" t="str">
        <f>N185</f>
        <v xml:space="preserve">Assumption </v>
      </c>
      <c r="O186" s="106" t="str">
        <f t="shared" ref="O186:T186" si="331">O185</f>
        <v>N
P</v>
      </c>
      <c r="P186" s="109" t="str">
        <f t="shared" si="331"/>
        <v>Commercial fertilizer</v>
      </c>
      <c r="Q186" s="109" t="str">
        <f t="shared" si="331"/>
        <v>Diammonium phosphate</v>
      </c>
      <c r="R186" s="109" t="str">
        <f t="shared" si="331"/>
        <v>Nemecek and Kägi (2007)</v>
      </c>
      <c r="S186" s="109" t="str">
        <f t="shared" si="331"/>
        <v xml:space="preserve">Nutrient </v>
      </c>
      <c r="T186" s="109" t="str">
        <f t="shared" si="331"/>
        <v>?</v>
      </c>
      <c r="U186" s="109" t="str">
        <f>U185</f>
        <v>Assumption</v>
      </c>
      <c r="V186" s="109" t="str">
        <f t="shared" ref="V186:X186" si="332">V185</f>
        <v>Single constraining factor</v>
      </c>
      <c r="W186" s="109" t="str">
        <f t="shared" ref="W186" si="333">W185</f>
        <v>PNA</v>
      </c>
      <c r="X186" s="109" t="str">
        <f t="shared" si="332"/>
        <v>Internal</v>
      </c>
      <c r="Y186" s="109"/>
      <c r="Z186" s="109" t="str">
        <f t="shared" ref="Z186:AE186" si="334">Z185</f>
        <v>No</v>
      </c>
      <c r="AA186" s="109" t="str">
        <f t="shared" si="334"/>
        <v>/</v>
      </c>
      <c r="AB186" s="109" t="str">
        <f t="shared" si="334"/>
        <v>The treatment of 1 m3 of inlet wastewater</v>
      </c>
      <c r="AC186" s="109" t="str">
        <f t="shared" si="334"/>
        <v>Denmark</v>
      </c>
      <c r="AD186" s="109" t="str">
        <f t="shared" si="334"/>
        <v>Yes</v>
      </c>
      <c r="AE186" s="109" t="str">
        <f t="shared" si="334"/>
        <v>Yes (the heavy metal emissions)</v>
      </c>
    </row>
    <row r="187" spans="1:31" ht="135" x14ac:dyDescent="0.25">
      <c r="A187" s="26">
        <v>76</v>
      </c>
      <c r="B187" s="66" t="s">
        <v>687</v>
      </c>
      <c r="C187" s="29" t="s">
        <v>1013</v>
      </c>
      <c r="D187" s="30" t="s">
        <v>1014</v>
      </c>
      <c r="E187" s="26" t="s">
        <v>28</v>
      </c>
      <c r="F187" s="26">
        <v>2014</v>
      </c>
      <c r="G187" s="26" t="s">
        <v>1015</v>
      </c>
      <c r="H187" s="26">
        <v>1</v>
      </c>
      <c r="I187" s="26" t="s">
        <v>1016</v>
      </c>
      <c r="J187" s="26" t="s">
        <v>1992</v>
      </c>
      <c r="K187" s="26" t="s">
        <v>126</v>
      </c>
      <c r="L187" s="26" t="s">
        <v>631</v>
      </c>
      <c r="M187" s="28" t="s">
        <v>1017</v>
      </c>
      <c r="N187" s="26" t="s">
        <v>1008</v>
      </c>
      <c r="O187" s="26" t="s">
        <v>283</v>
      </c>
      <c r="P187" s="26" t="s">
        <v>830</v>
      </c>
      <c r="Q187" s="26" t="s">
        <v>1993</v>
      </c>
      <c r="R187" s="26" t="s">
        <v>38</v>
      </c>
      <c r="S187" s="26" t="s">
        <v>39</v>
      </c>
      <c r="T187" s="26" t="s">
        <v>53</v>
      </c>
      <c r="U187" s="26" t="s">
        <v>541</v>
      </c>
      <c r="V187" s="42" t="s">
        <v>2026</v>
      </c>
      <c r="W187" s="42" t="s">
        <v>40</v>
      </c>
      <c r="X187" s="42" t="s">
        <v>2035</v>
      </c>
      <c r="Y187" s="26" t="s">
        <v>41</v>
      </c>
      <c r="Z187" s="26" t="s">
        <v>42</v>
      </c>
      <c r="AA187" s="26" t="s">
        <v>4</v>
      </c>
      <c r="AB187" s="26" t="s">
        <v>1994</v>
      </c>
      <c r="AC187" s="26" t="s">
        <v>1018</v>
      </c>
      <c r="AD187" s="26" t="s">
        <v>42</v>
      </c>
      <c r="AE187" s="26" t="s">
        <v>42</v>
      </c>
    </row>
    <row r="188" spans="1:31" ht="240" x14ac:dyDescent="0.25">
      <c r="A188" s="109">
        <v>77</v>
      </c>
      <c r="B188" s="104" t="s">
        <v>687</v>
      </c>
      <c r="C188" s="110" t="s">
        <v>1019</v>
      </c>
      <c r="D188" s="110" t="s">
        <v>1020</v>
      </c>
      <c r="E188" s="109" t="s">
        <v>366</v>
      </c>
      <c r="F188" s="109">
        <v>2014</v>
      </c>
      <c r="G188" s="109" t="s">
        <v>1021</v>
      </c>
      <c r="H188" s="109">
        <v>2</v>
      </c>
      <c r="I188" s="26" t="s">
        <v>691</v>
      </c>
      <c r="J188" s="26" t="s">
        <v>1022</v>
      </c>
      <c r="K188" s="26" t="s">
        <v>2136</v>
      </c>
      <c r="L188" s="26" t="s">
        <v>72</v>
      </c>
      <c r="M188" s="26" t="s">
        <v>1023</v>
      </c>
      <c r="N188" s="26" t="s">
        <v>1024</v>
      </c>
      <c r="O188" s="26" t="s">
        <v>60</v>
      </c>
      <c r="P188" s="109" t="s">
        <v>830</v>
      </c>
      <c r="Q188" s="109" t="s">
        <v>1025</v>
      </c>
      <c r="R188" s="109" t="s">
        <v>38</v>
      </c>
      <c r="S188" s="109" t="s">
        <v>39</v>
      </c>
      <c r="T188" s="109" t="s">
        <v>53</v>
      </c>
      <c r="U188" s="109" t="s">
        <v>1026</v>
      </c>
      <c r="V188" s="109" t="s">
        <v>2027</v>
      </c>
      <c r="W188" s="109" t="s">
        <v>360</v>
      </c>
      <c r="X188" s="109" t="s">
        <v>2059</v>
      </c>
      <c r="Y188" s="109" t="s">
        <v>41</v>
      </c>
      <c r="Z188" s="109" t="s">
        <v>1027</v>
      </c>
      <c r="AA188" s="109" t="s">
        <v>2068</v>
      </c>
      <c r="AB188" s="109" t="s">
        <v>1028</v>
      </c>
      <c r="AC188" s="109" t="s">
        <v>1029</v>
      </c>
      <c r="AD188" s="109" t="s">
        <v>41</v>
      </c>
      <c r="AE188" s="109" t="s">
        <v>41</v>
      </c>
    </row>
    <row r="189" spans="1:31" ht="240" x14ac:dyDescent="0.25">
      <c r="A189" s="109">
        <f>A188</f>
        <v>77</v>
      </c>
      <c r="B189" s="104"/>
      <c r="C189" s="109" t="str">
        <f t="shared" ref="C189:H190" si="335">C188</f>
        <v>Brockmann D., Hanhoun M., Négri O., Hélias A.</v>
      </c>
      <c r="D189" s="109" t="str">
        <f t="shared" si="335"/>
        <v>Environmental assessment of nutrient recycling from biological pig slurry treatment - Impact of fertilizer substitution and field emissions</v>
      </c>
      <c r="E189" s="109" t="str">
        <f t="shared" si="335"/>
        <v xml:space="preserve">ALCA (inex.) 
</v>
      </c>
      <c r="F189" s="109">
        <f t="shared" si="335"/>
        <v>2014</v>
      </c>
      <c r="G189" s="109" t="str">
        <f t="shared" si="335"/>
        <v>Nutrient recycling from pig slurry investigation</v>
      </c>
      <c r="H189" s="109">
        <f t="shared" si="335"/>
        <v>2</v>
      </c>
      <c r="I189" s="31" t="s">
        <v>1030</v>
      </c>
      <c r="J189" s="26" t="s">
        <v>1031</v>
      </c>
      <c r="K189" s="26" t="str">
        <f>K188</f>
        <v xml:space="preserve">Pig slurry </v>
      </c>
      <c r="L189" s="26" t="s">
        <v>126</v>
      </c>
      <c r="M189" s="26" t="s">
        <v>1032</v>
      </c>
      <c r="N189" s="26" t="str">
        <f>N188</f>
        <v xml:space="preserve">N: first year PA model calculation (National Manuel of Good Practice for Biosolids)
P: sludge + supernatant (Arvalis, 2013)
compost (data sheet of the product)
K: assumption </v>
      </c>
      <c r="O189" s="26" t="s">
        <v>60</v>
      </c>
      <c r="P189" s="109" t="str">
        <f t="shared" ref="P189:T190" si="336">P188</f>
        <v>Commercial fertilizer</v>
      </c>
      <c r="Q189" s="109" t="str">
        <f t="shared" si="336"/>
        <v>Average fertilizer mixes</v>
      </c>
      <c r="R189" s="109" t="str">
        <f t="shared" si="336"/>
        <v>Ecoinvent</v>
      </c>
      <c r="S189" s="109" t="str">
        <f t="shared" si="336"/>
        <v xml:space="preserve">Nutrient </v>
      </c>
      <c r="T189" s="109" t="str">
        <f t="shared" si="336"/>
        <v>?</v>
      </c>
      <c r="U189" s="109" t="str">
        <f>U188</f>
        <v>N: Delin et al. 2012
P+K: Arvalis, 2013</v>
      </c>
      <c r="V189" s="109" t="str">
        <f t="shared" ref="V189:X189" si="337">V188</f>
        <v>Aggregated constraining factor</v>
      </c>
      <c r="W189" s="109" t="str">
        <f t="shared" ref="W189" si="338">W188</f>
        <v>MFE</v>
      </c>
      <c r="X189" s="109" t="str">
        <f t="shared" si="337"/>
        <v>Internal + External-Environmental</v>
      </c>
      <c r="Y189" s="109"/>
      <c r="Z189" s="109" t="str">
        <f t="shared" ref="Z189:AE190" si="339">Z188</f>
        <v xml:space="preserve">Substitution rate for N (3 methods in total)
</v>
      </c>
      <c r="AA189" s="109" t="str">
        <f t="shared" si="339"/>
        <v xml:space="preserve">Yes (based on the graphic of the result) in impact categories: Ozone depletion 
Marine eutrophication
Freshwater toxicity
Marine ecotoxicity
Natural land transformation
Metal/ Fossil depletion </v>
      </c>
      <c r="AB189" s="109" t="str">
        <f t="shared" si="339"/>
        <v>The treatment of 1 m3 pig slurry</v>
      </c>
      <c r="AC189" s="109" t="str">
        <f t="shared" si="339"/>
        <v>France</v>
      </c>
      <c r="AD189" s="109" t="str">
        <f t="shared" si="339"/>
        <v>Yes</v>
      </c>
      <c r="AE189" s="109" t="str">
        <f t="shared" si="339"/>
        <v>Yes</v>
      </c>
    </row>
    <row r="190" spans="1:31" ht="240" x14ac:dyDescent="0.25">
      <c r="A190" s="109">
        <f>A189</f>
        <v>77</v>
      </c>
      <c r="B190" s="104"/>
      <c r="C190" s="109" t="str">
        <f t="shared" si="335"/>
        <v>Brockmann D., Hanhoun M., Négri O., Hélias A.</v>
      </c>
      <c r="D190" s="109" t="str">
        <f t="shared" si="335"/>
        <v>Environmental assessment of nutrient recycling from biological pig slurry treatment - Impact of fertilizer substitution and field emissions</v>
      </c>
      <c r="E190" s="109" t="str">
        <f t="shared" si="335"/>
        <v xml:space="preserve">ALCA (inex.) 
</v>
      </c>
      <c r="F190" s="109">
        <f t="shared" si="335"/>
        <v>2014</v>
      </c>
      <c r="G190" s="109" t="str">
        <f t="shared" si="335"/>
        <v>Nutrient recycling from pig slurry investigation</v>
      </c>
      <c r="H190" s="109">
        <f t="shared" si="335"/>
        <v>2</v>
      </c>
      <c r="I190" s="31" t="str">
        <f>I189</f>
        <v xml:space="preserve">Aerobic biological treatment </v>
      </c>
      <c r="J190" s="26" t="s">
        <v>1033</v>
      </c>
      <c r="K190" s="26" t="str">
        <f>K189</f>
        <v xml:space="preserve">Pig slurry </v>
      </c>
      <c r="L190" s="26" t="s">
        <v>1034</v>
      </c>
      <c r="M190" s="26" t="s">
        <v>1035</v>
      </c>
      <c r="N190" s="26" t="str">
        <f>N189</f>
        <v xml:space="preserve">N: first year PA model calculation (National Manuel of Good Practice for Biosolids)
P: sludge + supernatant (Arvalis, 2013)
compost (data sheet of the product)
K: assumption </v>
      </c>
      <c r="O190" s="26" t="str">
        <f>O189</f>
        <v>N
P
K</v>
      </c>
      <c r="P190" s="109" t="str">
        <f t="shared" si="336"/>
        <v>Commercial fertilizer</v>
      </c>
      <c r="Q190" s="109" t="str">
        <f t="shared" si="336"/>
        <v>Average fertilizer mixes</v>
      </c>
      <c r="R190" s="109" t="str">
        <f t="shared" si="336"/>
        <v>Ecoinvent</v>
      </c>
      <c r="S190" s="109" t="str">
        <f t="shared" si="336"/>
        <v xml:space="preserve">Nutrient </v>
      </c>
      <c r="T190" s="109" t="str">
        <f t="shared" si="336"/>
        <v>?</v>
      </c>
      <c r="U190" s="109" t="str">
        <f>U189</f>
        <v>N: Delin et al. 2012
P+K: Arvalis, 2013</v>
      </c>
      <c r="V190" s="109" t="str">
        <f t="shared" ref="V190:X190" si="340">V189</f>
        <v>Aggregated constraining factor</v>
      </c>
      <c r="W190" s="109" t="str">
        <f t="shared" ref="W190" si="341">W189</f>
        <v>MFE</v>
      </c>
      <c r="X190" s="109" t="str">
        <f t="shared" si="340"/>
        <v>Internal + External-Environmental</v>
      </c>
      <c r="Y190" s="109"/>
      <c r="Z190" s="109" t="str">
        <f t="shared" si="339"/>
        <v xml:space="preserve">Substitution rate for N (3 methods in total)
</v>
      </c>
      <c r="AA190" s="109" t="str">
        <f t="shared" si="339"/>
        <v xml:space="preserve">Yes (based on the graphic of the result) in impact categories: Ozone depletion 
Marine eutrophication
Freshwater toxicity
Marine ecotoxicity
Natural land transformation
Metal/ Fossil depletion </v>
      </c>
      <c r="AB190" s="109" t="str">
        <f t="shared" si="339"/>
        <v>The treatment of 1 m3 pig slurry</v>
      </c>
      <c r="AC190" s="109" t="str">
        <f t="shared" si="339"/>
        <v>France</v>
      </c>
      <c r="AD190" s="109" t="str">
        <f t="shared" si="339"/>
        <v>Yes</v>
      </c>
      <c r="AE190" s="109" t="str">
        <f t="shared" si="339"/>
        <v>Yes</v>
      </c>
    </row>
    <row r="191" spans="1:31" ht="45" x14ac:dyDescent="0.25">
      <c r="A191" s="109">
        <v>78</v>
      </c>
      <c r="B191" s="104" t="s">
        <v>687</v>
      </c>
      <c r="C191" s="110" t="s">
        <v>1036</v>
      </c>
      <c r="D191" s="110" t="s">
        <v>1037</v>
      </c>
      <c r="E191" s="109" t="s">
        <v>53</v>
      </c>
      <c r="F191" s="109">
        <v>2014</v>
      </c>
      <c r="G191" s="109" t="s">
        <v>1038</v>
      </c>
      <c r="H191" s="109">
        <v>4</v>
      </c>
      <c r="I191" s="31" t="s">
        <v>30</v>
      </c>
      <c r="J191" s="26" t="s">
        <v>1039</v>
      </c>
      <c r="K191" s="26" t="s">
        <v>126</v>
      </c>
      <c r="L191" s="26" t="s">
        <v>58</v>
      </c>
      <c r="M191" s="28" t="s">
        <v>1040</v>
      </c>
      <c r="N191" s="26" t="s">
        <v>1041</v>
      </c>
      <c r="O191" s="26" t="s">
        <v>60</v>
      </c>
      <c r="P191" s="109" t="s">
        <v>830</v>
      </c>
      <c r="Q191" s="109" t="s">
        <v>53</v>
      </c>
      <c r="R191" s="109" t="s">
        <v>38</v>
      </c>
      <c r="S191" s="109" t="s">
        <v>39</v>
      </c>
      <c r="T191" s="109" t="s">
        <v>53</v>
      </c>
      <c r="U191" s="109" t="s">
        <v>2072</v>
      </c>
      <c r="V191" s="109" t="s">
        <v>2026</v>
      </c>
      <c r="W191" s="109" t="s">
        <v>40</v>
      </c>
      <c r="X191" s="109" t="s">
        <v>2035</v>
      </c>
      <c r="Y191" s="109" t="s">
        <v>41</v>
      </c>
      <c r="Z191" s="109" t="s">
        <v>42</v>
      </c>
      <c r="AA191" s="109" t="s">
        <v>4</v>
      </c>
      <c r="AB191" s="109" t="s">
        <v>1042</v>
      </c>
      <c r="AC191" s="109" t="s">
        <v>1043</v>
      </c>
      <c r="AD191" s="109" t="s">
        <v>1044</v>
      </c>
      <c r="AE191" s="109" t="s">
        <v>236</v>
      </c>
    </row>
    <row r="192" spans="1:31" ht="45" x14ac:dyDescent="0.25">
      <c r="A192" s="109">
        <f t="shared" ref="A192:A197" si="342">A191</f>
        <v>78</v>
      </c>
      <c r="B192" s="104"/>
      <c r="C192" s="109" t="str">
        <f t="shared" ref="C192:H197" si="343">C191</f>
        <v>Thibodeau C., Monette F., Glaus M.</v>
      </c>
      <c r="D192" s="109" t="str">
        <f t="shared" si="343"/>
        <v>Comparison of development scenarios of a black water source-separation sanitation system using life cycle assessment and environmental life cycle costing</v>
      </c>
      <c r="E192" s="109" t="str">
        <f t="shared" si="343"/>
        <v>?</v>
      </c>
      <c r="F192" s="109">
        <f t="shared" si="343"/>
        <v>2014</v>
      </c>
      <c r="G192" s="109" t="str">
        <f t="shared" si="343"/>
        <v xml:space="preserve">Technology investigation
+
wastewater management </v>
      </c>
      <c r="H192" s="109">
        <f t="shared" si="343"/>
        <v>4</v>
      </c>
      <c r="I192" s="31" t="str">
        <f>I191</f>
        <v>AD</v>
      </c>
      <c r="J192" s="26" t="s">
        <v>1045</v>
      </c>
      <c r="K192" s="26" t="s">
        <v>1046</v>
      </c>
      <c r="L192" s="26" t="s">
        <v>58</v>
      </c>
      <c r="M192" s="28" t="s">
        <v>1047</v>
      </c>
      <c r="N192" s="26" t="str">
        <f>N191</f>
        <v>Remy, 2010</v>
      </c>
      <c r="O192" s="26" t="str">
        <f t="shared" ref="O192:T197" si="344">O191</f>
        <v>N
P
K</v>
      </c>
      <c r="P192" s="109" t="str">
        <f t="shared" si="344"/>
        <v>Commercial fertilizer</v>
      </c>
      <c r="Q192" s="109" t="str">
        <f t="shared" si="344"/>
        <v>?</v>
      </c>
      <c r="R192" s="109" t="str">
        <f t="shared" si="344"/>
        <v>Ecoinvent</v>
      </c>
      <c r="S192" s="109" t="str">
        <f t="shared" si="344"/>
        <v xml:space="preserve">Nutrient </v>
      </c>
      <c r="T192" s="109" t="str">
        <f t="shared" si="344"/>
        <v>?</v>
      </c>
      <c r="U192" s="109" t="str">
        <f t="shared" ref="U192:U197" si="345">U191</f>
        <v>see PNA</v>
      </c>
      <c r="V192" s="109" t="str">
        <f t="shared" ref="V192:X192" si="346">V191</f>
        <v>Single constraining factor</v>
      </c>
      <c r="W192" s="109" t="str">
        <f t="shared" ref="W192" si="347">W191</f>
        <v>PNA</v>
      </c>
      <c r="X192" s="109" t="str">
        <f t="shared" si="346"/>
        <v>Internal</v>
      </c>
      <c r="Y192" s="109"/>
      <c r="Z192" s="109" t="str">
        <f t="shared" ref="Z192:AD197" si="348">Z191</f>
        <v>No</v>
      </c>
      <c r="AA192" s="109" t="str">
        <f t="shared" si="348"/>
        <v>/</v>
      </c>
      <c r="AB192" s="109" t="str">
        <f t="shared" si="348"/>
        <v>The wastewater and organic kitchen refuse collection and treatment with by-product (digestate/sludge and biogas) recycling for one inhabitant for one year</v>
      </c>
      <c r="AC192" s="109" t="str">
        <f t="shared" si="348"/>
        <v>Canada</v>
      </c>
      <c r="AD192" s="109" t="str">
        <f t="shared" si="348"/>
        <v>Yes
(Ammonia emissions depends on spreading methods and the product type. )</v>
      </c>
      <c r="AE192" s="109" t="str">
        <f t="shared" ref="AE192:AE197" si="349">AE191</f>
        <v xml:space="preserve">Yes </v>
      </c>
    </row>
    <row r="193" spans="1:31" ht="45" x14ac:dyDescent="0.25">
      <c r="A193" s="109">
        <f t="shared" si="342"/>
        <v>78</v>
      </c>
      <c r="B193" s="104"/>
      <c r="C193" s="109" t="str">
        <f t="shared" si="343"/>
        <v>Thibodeau C., Monette F., Glaus M.</v>
      </c>
      <c r="D193" s="109" t="str">
        <f t="shared" si="343"/>
        <v>Comparison of development scenarios of a black water source-separation sanitation system using life cycle assessment and environmental life cycle costing</v>
      </c>
      <c r="E193" s="109" t="str">
        <f t="shared" si="343"/>
        <v>?</v>
      </c>
      <c r="F193" s="109">
        <f t="shared" si="343"/>
        <v>2014</v>
      </c>
      <c r="G193" s="109" t="str">
        <f t="shared" si="343"/>
        <v xml:space="preserve">Technology investigation
+
wastewater management </v>
      </c>
      <c r="H193" s="109">
        <f t="shared" si="343"/>
        <v>4</v>
      </c>
      <c r="I193" s="31" t="s">
        <v>1934</v>
      </c>
      <c r="J193" s="26" t="s">
        <v>1048</v>
      </c>
      <c r="K193" s="26" t="s">
        <v>1049</v>
      </c>
      <c r="L193" s="26" t="s">
        <v>58</v>
      </c>
      <c r="M193" s="32" t="s">
        <v>1050</v>
      </c>
      <c r="N193" s="26" t="s">
        <v>1041</v>
      </c>
      <c r="O193" s="26" t="str">
        <f t="shared" si="344"/>
        <v>N
P
K</v>
      </c>
      <c r="P193" s="109" t="str">
        <f t="shared" si="344"/>
        <v>Commercial fertilizer</v>
      </c>
      <c r="Q193" s="109" t="str">
        <f t="shared" si="344"/>
        <v>?</v>
      </c>
      <c r="R193" s="109" t="str">
        <f t="shared" si="344"/>
        <v>Ecoinvent</v>
      </c>
      <c r="S193" s="109" t="str">
        <f t="shared" si="344"/>
        <v xml:space="preserve">Nutrient </v>
      </c>
      <c r="T193" s="109" t="str">
        <f t="shared" si="344"/>
        <v>?</v>
      </c>
      <c r="U193" s="109" t="str">
        <f t="shared" si="345"/>
        <v>see PNA</v>
      </c>
      <c r="V193" s="109" t="str">
        <f t="shared" ref="V193:X193" si="350">V192</f>
        <v>Single constraining factor</v>
      </c>
      <c r="W193" s="109" t="str">
        <f t="shared" ref="W193" si="351">W192</f>
        <v>PNA</v>
      </c>
      <c r="X193" s="109" t="str">
        <f t="shared" si="350"/>
        <v>Internal</v>
      </c>
      <c r="Y193" s="109"/>
      <c r="Z193" s="109" t="str">
        <f t="shared" si="348"/>
        <v>No</v>
      </c>
      <c r="AA193" s="109" t="str">
        <f t="shared" si="348"/>
        <v>/</v>
      </c>
      <c r="AB193" s="109" t="str">
        <f t="shared" si="348"/>
        <v>The wastewater and organic kitchen refuse collection and treatment with by-product (digestate/sludge and biogas) recycling for one inhabitant for one year</v>
      </c>
      <c r="AC193" s="109" t="str">
        <f t="shared" si="348"/>
        <v>Canada</v>
      </c>
      <c r="AD193" s="109" t="str">
        <f t="shared" si="348"/>
        <v>Yes
(Ammonia emissions depends on spreading methods and the product type. )</v>
      </c>
      <c r="AE193" s="109" t="str">
        <f t="shared" si="349"/>
        <v xml:space="preserve">Yes </v>
      </c>
    </row>
    <row r="194" spans="1:31" ht="45" x14ac:dyDescent="0.25">
      <c r="A194" s="109">
        <f t="shared" si="342"/>
        <v>78</v>
      </c>
      <c r="B194" s="104"/>
      <c r="C194" s="109" t="str">
        <f t="shared" si="343"/>
        <v>Thibodeau C., Monette F., Glaus M.</v>
      </c>
      <c r="D194" s="109" t="str">
        <f t="shared" si="343"/>
        <v>Comparison of development scenarios of a black water source-separation sanitation system using life cycle assessment and environmental life cycle costing</v>
      </c>
      <c r="E194" s="109" t="str">
        <f t="shared" si="343"/>
        <v>?</v>
      </c>
      <c r="F194" s="109">
        <f t="shared" si="343"/>
        <v>2014</v>
      </c>
      <c r="G194" s="109" t="str">
        <f t="shared" si="343"/>
        <v xml:space="preserve">Technology investigation
+
wastewater management </v>
      </c>
      <c r="H194" s="109">
        <f t="shared" si="343"/>
        <v>4</v>
      </c>
      <c r="I194" s="31" t="str">
        <f>I193</f>
        <v>ACoD</v>
      </c>
      <c r="J194" s="26" t="s">
        <v>1051</v>
      </c>
      <c r="K194" s="26" t="str">
        <f>K193</f>
        <v>Kitchen refuse + blackwater</v>
      </c>
      <c r="L194" s="26" t="s">
        <v>1034</v>
      </c>
      <c r="M194" s="31" t="str">
        <f>M193</f>
        <v>N: 90%
P: 100%
K: 100%</v>
      </c>
      <c r="N194" s="26" t="str">
        <f>N193</f>
        <v>Remy, 2010</v>
      </c>
      <c r="O194" s="26" t="str">
        <f t="shared" si="344"/>
        <v>N
P
K</v>
      </c>
      <c r="P194" s="109" t="str">
        <f t="shared" si="344"/>
        <v>Commercial fertilizer</v>
      </c>
      <c r="Q194" s="109" t="str">
        <f t="shared" si="344"/>
        <v>?</v>
      </c>
      <c r="R194" s="109" t="str">
        <f t="shared" si="344"/>
        <v>Ecoinvent</v>
      </c>
      <c r="S194" s="109" t="str">
        <f t="shared" si="344"/>
        <v xml:space="preserve">Nutrient </v>
      </c>
      <c r="T194" s="109" t="str">
        <f t="shared" si="344"/>
        <v>?</v>
      </c>
      <c r="U194" s="109" t="str">
        <f t="shared" si="345"/>
        <v>see PNA</v>
      </c>
      <c r="V194" s="109" t="str">
        <f t="shared" ref="V194:X194" si="352">V193</f>
        <v>Single constraining factor</v>
      </c>
      <c r="W194" s="109" t="str">
        <f t="shared" ref="W194" si="353">W193</f>
        <v>PNA</v>
      </c>
      <c r="X194" s="109" t="str">
        <f t="shared" si="352"/>
        <v>Internal</v>
      </c>
      <c r="Y194" s="109"/>
      <c r="Z194" s="109" t="str">
        <f t="shared" si="348"/>
        <v>No</v>
      </c>
      <c r="AA194" s="109" t="str">
        <f t="shared" si="348"/>
        <v>/</v>
      </c>
      <c r="AB194" s="109" t="str">
        <f t="shared" si="348"/>
        <v>The wastewater and organic kitchen refuse collection and treatment with by-product (digestate/sludge and biogas) recycling for one inhabitant for one year</v>
      </c>
      <c r="AC194" s="109" t="str">
        <f t="shared" si="348"/>
        <v>Canada</v>
      </c>
      <c r="AD194" s="109" t="str">
        <f t="shared" si="348"/>
        <v>Yes
(Ammonia emissions depends on spreading methods and the product type. )</v>
      </c>
      <c r="AE194" s="109" t="str">
        <f t="shared" si="349"/>
        <v xml:space="preserve">Yes </v>
      </c>
    </row>
    <row r="195" spans="1:31" ht="45" x14ac:dyDescent="0.25">
      <c r="A195" s="109">
        <f t="shared" si="342"/>
        <v>78</v>
      </c>
      <c r="B195" s="104"/>
      <c r="C195" s="109" t="str">
        <f t="shared" si="343"/>
        <v>Thibodeau C., Monette F., Glaus M.</v>
      </c>
      <c r="D195" s="109" t="str">
        <f t="shared" si="343"/>
        <v>Comparison of development scenarios of a black water source-separation sanitation system using life cycle assessment and environmental life cycle costing</v>
      </c>
      <c r="E195" s="109" t="str">
        <f t="shared" si="343"/>
        <v>?</v>
      </c>
      <c r="F195" s="109">
        <f t="shared" si="343"/>
        <v>2014</v>
      </c>
      <c r="G195" s="109" t="str">
        <f t="shared" si="343"/>
        <v xml:space="preserve">Technology investigation
+
wastewater management </v>
      </c>
      <c r="H195" s="109">
        <f t="shared" si="343"/>
        <v>4</v>
      </c>
      <c r="I195" s="26" t="s">
        <v>1052</v>
      </c>
      <c r="J195" s="26" t="s">
        <v>1995</v>
      </c>
      <c r="K195" s="26" t="s">
        <v>683</v>
      </c>
      <c r="L195" s="26" t="s">
        <v>1053</v>
      </c>
      <c r="M195" s="26" t="s">
        <v>1047</v>
      </c>
      <c r="N195" s="26" t="s">
        <v>1041</v>
      </c>
      <c r="O195" s="26" t="s">
        <v>60</v>
      </c>
      <c r="P195" s="109" t="str">
        <f t="shared" si="344"/>
        <v>Commercial fertilizer</v>
      </c>
      <c r="Q195" s="109" t="str">
        <f t="shared" si="344"/>
        <v>?</v>
      </c>
      <c r="R195" s="109" t="str">
        <f t="shared" si="344"/>
        <v>Ecoinvent</v>
      </c>
      <c r="S195" s="109" t="str">
        <f t="shared" si="344"/>
        <v xml:space="preserve">Nutrient </v>
      </c>
      <c r="T195" s="109" t="str">
        <f t="shared" si="344"/>
        <v>?</v>
      </c>
      <c r="U195" s="109" t="str">
        <f t="shared" si="345"/>
        <v>see PNA</v>
      </c>
      <c r="V195" s="109" t="str">
        <f t="shared" ref="V195:X195" si="354">V194</f>
        <v>Single constraining factor</v>
      </c>
      <c r="W195" s="109" t="str">
        <f t="shared" ref="W195" si="355">W194</f>
        <v>PNA</v>
      </c>
      <c r="X195" s="109" t="str">
        <f t="shared" si="354"/>
        <v>Internal</v>
      </c>
      <c r="Y195" s="109"/>
      <c r="Z195" s="109" t="str">
        <f t="shared" si="348"/>
        <v>No</v>
      </c>
      <c r="AA195" s="109" t="str">
        <f t="shared" si="348"/>
        <v>/</v>
      </c>
      <c r="AB195" s="109" t="str">
        <f t="shared" si="348"/>
        <v>The wastewater and organic kitchen refuse collection and treatment with by-product (digestate/sludge and biogas) recycling for one inhabitant for one year</v>
      </c>
      <c r="AC195" s="109" t="str">
        <f t="shared" si="348"/>
        <v>Canada</v>
      </c>
      <c r="AD195" s="109" t="str">
        <f t="shared" si="348"/>
        <v>Yes
(Ammonia emissions depends on spreading methods and the product type. )</v>
      </c>
      <c r="AE195" s="109" t="str">
        <f t="shared" si="349"/>
        <v xml:space="preserve">Yes </v>
      </c>
    </row>
    <row r="196" spans="1:31" ht="45" x14ac:dyDescent="0.25">
      <c r="A196" s="109">
        <f t="shared" si="342"/>
        <v>78</v>
      </c>
      <c r="B196" s="104"/>
      <c r="C196" s="109" t="str">
        <f t="shared" si="343"/>
        <v>Thibodeau C., Monette F., Glaus M.</v>
      </c>
      <c r="D196" s="109" t="str">
        <f t="shared" si="343"/>
        <v>Comparison of development scenarios of a black water source-separation sanitation system using life cycle assessment and environmental life cycle costing</v>
      </c>
      <c r="E196" s="109" t="str">
        <f t="shared" si="343"/>
        <v>?</v>
      </c>
      <c r="F196" s="109">
        <f t="shared" si="343"/>
        <v>2014</v>
      </c>
      <c r="G196" s="109" t="str">
        <f t="shared" si="343"/>
        <v xml:space="preserve">Technology investigation
+
wastewater management </v>
      </c>
      <c r="H196" s="109">
        <f t="shared" si="343"/>
        <v>4</v>
      </c>
      <c r="I196" s="26" t="s">
        <v>78</v>
      </c>
      <c r="J196" s="26" t="s">
        <v>1054</v>
      </c>
      <c r="K196" s="26" t="s">
        <v>2148</v>
      </c>
      <c r="L196" s="26" t="s">
        <v>161</v>
      </c>
      <c r="M196" s="26" t="s">
        <v>556</v>
      </c>
      <c r="N196" s="26" t="s">
        <v>1055</v>
      </c>
      <c r="O196" s="26" t="s">
        <v>60</v>
      </c>
      <c r="P196" s="109" t="str">
        <f t="shared" si="344"/>
        <v>Commercial fertilizer</v>
      </c>
      <c r="Q196" s="109" t="str">
        <f t="shared" si="344"/>
        <v>?</v>
      </c>
      <c r="R196" s="109" t="str">
        <f t="shared" si="344"/>
        <v>Ecoinvent</v>
      </c>
      <c r="S196" s="109" t="str">
        <f t="shared" si="344"/>
        <v xml:space="preserve">Nutrient </v>
      </c>
      <c r="T196" s="109" t="str">
        <f t="shared" si="344"/>
        <v>?</v>
      </c>
      <c r="U196" s="109" t="str">
        <f t="shared" si="345"/>
        <v>see PNA</v>
      </c>
      <c r="V196" s="109" t="str">
        <f t="shared" ref="V196:X196" si="356">V195</f>
        <v>Single constraining factor</v>
      </c>
      <c r="W196" s="109" t="str">
        <f t="shared" ref="W196" si="357">W195</f>
        <v>PNA</v>
      </c>
      <c r="X196" s="109" t="str">
        <f t="shared" si="356"/>
        <v>Internal</v>
      </c>
      <c r="Y196" s="109"/>
      <c r="Z196" s="109" t="str">
        <f t="shared" si="348"/>
        <v>No</v>
      </c>
      <c r="AA196" s="109" t="str">
        <f t="shared" si="348"/>
        <v>/</v>
      </c>
      <c r="AB196" s="109" t="str">
        <f t="shared" si="348"/>
        <v>The wastewater and organic kitchen refuse collection and treatment with by-product (digestate/sludge and biogas) recycling for one inhabitant for one year</v>
      </c>
      <c r="AC196" s="109" t="str">
        <f t="shared" si="348"/>
        <v>Canada</v>
      </c>
      <c r="AD196" s="109" t="str">
        <f t="shared" si="348"/>
        <v>Yes
(Ammonia emissions depends on spreading methods and the product type. )</v>
      </c>
      <c r="AE196" s="109" t="str">
        <f t="shared" si="349"/>
        <v xml:space="preserve">Yes </v>
      </c>
    </row>
    <row r="197" spans="1:31" ht="75" x14ac:dyDescent="0.25">
      <c r="A197" s="109">
        <f t="shared" si="342"/>
        <v>78</v>
      </c>
      <c r="B197" s="104"/>
      <c r="C197" s="109" t="str">
        <f t="shared" si="343"/>
        <v>Thibodeau C., Monette F., Glaus M.</v>
      </c>
      <c r="D197" s="109" t="str">
        <f t="shared" si="343"/>
        <v>Comparison of development scenarios of a black water source-separation sanitation system using life cycle assessment and environmental life cycle costing</v>
      </c>
      <c r="E197" s="109" t="str">
        <f t="shared" si="343"/>
        <v>?</v>
      </c>
      <c r="F197" s="109">
        <f t="shared" si="343"/>
        <v>2014</v>
      </c>
      <c r="G197" s="109" t="str">
        <f t="shared" si="343"/>
        <v xml:space="preserve">Technology investigation
+
wastewater management </v>
      </c>
      <c r="H197" s="109">
        <f t="shared" si="343"/>
        <v>4</v>
      </c>
      <c r="I197" s="26" t="s">
        <v>1996</v>
      </c>
      <c r="J197" s="26" t="s">
        <v>1056</v>
      </c>
      <c r="K197" s="26" t="str">
        <f>K196</f>
        <v>Supernatant from ACoD</v>
      </c>
      <c r="L197" s="26" t="s">
        <v>1057</v>
      </c>
      <c r="M197" s="26" t="s">
        <v>1050</v>
      </c>
      <c r="N197" s="26" t="str">
        <f>N196</f>
        <v>Antonini et al., 2012
Remy, 2010</v>
      </c>
      <c r="O197" s="26" t="s">
        <v>60</v>
      </c>
      <c r="P197" s="109" t="str">
        <f t="shared" si="344"/>
        <v>Commercial fertilizer</v>
      </c>
      <c r="Q197" s="109" t="str">
        <f t="shared" si="344"/>
        <v>?</v>
      </c>
      <c r="R197" s="109" t="str">
        <f t="shared" si="344"/>
        <v>Ecoinvent</v>
      </c>
      <c r="S197" s="109" t="str">
        <f t="shared" si="344"/>
        <v xml:space="preserve">Nutrient </v>
      </c>
      <c r="T197" s="109" t="str">
        <f t="shared" si="344"/>
        <v>?</v>
      </c>
      <c r="U197" s="109" t="str">
        <f t="shared" si="345"/>
        <v>see PNA</v>
      </c>
      <c r="V197" s="109" t="str">
        <f t="shared" ref="V197:X197" si="358">V196</f>
        <v>Single constraining factor</v>
      </c>
      <c r="W197" s="109" t="str">
        <f t="shared" ref="W197" si="359">W196</f>
        <v>PNA</v>
      </c>
      <c r="X197" s="109" t="str">
        <f t="shared" si="358"/>
        <v>Internal</v>
      </c>
      <c r="Y197" s="109"/>
      <c r="Z197" s="109" t="str">
        <f t="shared" si="348"/>
        <v>No</v>
      </c>
      <c r="AA197" s="109" t="str">
        <f t="shared" si="348"/>
        <v>/</v>
      </c>
      <c r="AB197" s="109" t="str">
        <f t="shared" si="348"/>
        <v>The wastewater and organic kitchen refuse collection and treatment with by-product (digestate/sludge and biogas) recycling for one inhabitant for one year</v>
      </c>
      <c r="AC197" s="109" t="str">
        <f t="shared" si="348"/>
        <v>Canada</v>
      </c>
      <c r="AD197" s="109" t="str">
        <f t="shared" si="348"/>
        <v>Yes
(Ammonia emissions depends on spreading methods and the product type. )</v>
      </c>
      <c r="AE197" s="109" t="str">
        <f t="shared" si="349"/>
        <v xml:space="preserve">Yes </v>
      </c>
    </row>
    <row r="198" spans="1:31" ht="75" x14ac:dyDescent="0.25">
      <c r="A198" s="109">
        <v>79</v>
      </c>
      <c r="B198" s="104" t="s">
        <v>687</v>
      </c>
      <c r="C198" s="110" t="s">
        <v>1058</v>
      </c>
      <c r="D198" s="110" t="s">
        <v>1059</v>
      </c>
      <c r="E198" s="109" t="s">
        <v>178</v>
      </c>
      <c r="F198" s="109">
        <v>2014</v>
      </c>
      <c r="G198" s="109" t="s">
        <v>1060</v>
      </c>
      <c r="H198" s="109">
        <v>4</v>
      </c>
      <c r="I198" s="26" t="s">
        <v>1997</v>
      </c>
      <c r="J198" s="26" t="s">
        <v>1998</v>
      </c>
      <c r="K198" s="26" t="s">
        <v>1999</v>
      </c>
      <c r="L198" s="26" t="s">
        <v>58</v>
      </c>
      <c r="M198" s="26" t="s">
        <v>1061</v>
      </c>
      <c r="N198" s="26" t="s">
        <v>1064</v>
      </c>
      <c r="O198" s="26" t="s">
        <v>272</v>
      </c>
      <c r="P198" s="109" t="s">
        <v>1062</v>
      </c>
      <c r="Q198" s="109" t="s">
        <v>1063</v>
      </c>
      <c r="R198" s="109" t="s">
        <v>38</v>
      </c>
      <c r="S198" s="109" t="s">
        <v>104</v>
      </c>
      <c r="T198" s="109" t="s">
        <v>53</v>
      </c>
      <c r="U198" s="109" t="s">
        <v>1064</v>
      </c>
      <c r="V198" s="109" t="s">
        <v>2026</v>
      </c>
      <c r="W198" s="109" t="s">
        <v>2069</v>
      </c>
      <c r="X198" s="109" t="s">
        <v>2035</v>
      </c>
      <c r="Y198" s="109" t="s">
        <v>41</v>
      </c>
      <c r="Z198" s="109" t="s">
        <v>4</v>
      </c>
      <c r="AA198" s="109" t="s">
        <v>4</v>
      </c>
      <c r="AB198" s="109" t="s">
        <v>2000</v>
      </c>
      <c r="AC198" s="109" t="s">
        <v>865</v>
      </c>
      <c r="AD198" s="109" t="s">
        <v>41</v>
      </c>
      <c r="AE198" s="109" t="s">
        <v>42</v>
      </c>
    </row>
    <row r="199" spans="1:31" ht="60" x14ac:dyDescent="0.25">
      <c r="A199" s="109">
        <f>A198</f>
        <v>79</v>
      </c>
      <c r="B199" s="104"/>
      <c r="C199" s="109" t="str">
        <f t="shared" ref="C199:D202" si="360">C198</f>
        <v>Hamelin L., Naroznova I., Wenzel H.</v>
      </c>
      <c r="D199" s="109" t="str">
        <f t="shared" si="360"/>
        <v>Environmental consequences of different carbon alternatives for increased manure-based biogas</v>
      </c>
      <c r="E199" s="109" t="str">
        <f>E198</f>
        <v>CLCA</v>
      </c>
      <c r="F199" s="109">
        <f t="shared" ref="F199:H202" si="361">F198</f>
        <v>2014</v>
      </c>
      <c r="G199" s="109" t="str">
        <f t="shared" si="361"/>
        <v>Technology investigation (Co-substrate alternatives investigation for biogas production from manure)</v>
      </c>
      <c r="H199" s="109">
        <f t="shared" si="361"/>
        <v>4</v>
      </c>
      <c r="I199" s="26" t="s">
        <v>30</v>
      </c>
      <c r="J199" s="26" t="s">
        <v>1065</v>
      </c>
      <c r="K199" s="26" t="s">
        <v>68</v>
      </c>
      <c r="L199" s="26" t="s">
        <v>58</v>
      </c>
      <c r="M199" s="26" t="s">
        <v>1066</v>
      </c>
      <c r="N199" s="26" t="str">
        <f>N198</f>
        <v xml:space="preserve">Danish legislation </v>
      </c>
      <c r="O199" s="26" t="str">
        <f>O198</f>
        <v xml:space="preserve">N
P
K
</v>
      </c>
      <c r="P199" s="109" t="str">
        <f t="shared" ref="P199:S202" si="362">P198</f>
        <v xml:space="preserve">Commercial fertilizer </v>
      </c>
      <c r="Q199" s="109" t="str">
        <f t="shared" si="362"/>
        <v>Calcium ammonium nitrate
Diammonium phosphate Potassium chloride</v>
      </c>
      <c r="R199" s="109" t="str">
        <f t="shared" si="362"/>
        <v>Ecoinvent</v>
      </c>
      <c r="S199" s="109" t="str">
        <f t="shared" si="362"/>
        <v>Nutrient</v>
      </c>
      <c r="T199" s="109" t="str">
        <f t="shared" ref="T199:U202" si="363">T198</f>
        <v>?</v>
      </c>
      <c r="U199" s="109" t="str">
        <f t="shared" si="363"/>
        <v xml:space="preserve">Danish legislation </v>
      </c>
      <c r="V199" s="109" t="str">
        <f t="shared" ref="V199:X199" si="364">V198</f>
        <v>Single constraining factor</v>
      </c>
      <c r="W199" s="109" t="str">
        <f t="shared" ref="W199" si="365">W198</f>
        <v>PNA
+
Crop nutrient demand</v>
      </c>
      <c r="X199" s="109" t="str">
        <f t="shared" si="364"/>
        <v>Internal</v>
      </c>
      <c r="Y199" s="109"/>
      <c r="Z199" s="109" t="str">
        <f t="shared" ref="Z199:AE202" si="366">Z198</f>
        <v>/</v>
      </c>
      <c r="AA199" s="109" t="str">
        <f t="shared" si="366"/>
        <v>/</v>
      </c>
      <c r="AB199" s="109" t="str">
        <f t="shared" si="366"/>
        <v>The management of 1 tons
of freshly excreted pig manure</v>
      </c>
      <c r="AC199" s="109" t="str">
        <f t="shared" si="366"/>
        <v>Denmark</v>
      </c>
      <c r="AD199" s="109" t="str">
        <f t="shared" si="366"/>
        <v>Yes</v>
      </c>
      <c r="AE199" s="109" t="str">
        <f t="shared" si="366"/>
        <v>No</v>
      </c>
    </row>
    <row r="200" spans="1:31" ht="45" x14ac:dyDescent="0.25">
      <c r="A200" s="109">
        <f>A199</f>
        <v>79</v>
      </c>
      <c r="B200" s="104"/>
      <c r="C200" s="109" t="str">
        <f t="shared" si="360"/>
        <v>Hamelin L., Naroznova I., Wenzel H.</v>
      </c>
      <c r="D200" s="109" t="str">
        <f t="shared" si="360"/>
        <v>Environmental consequences of different carbon alternatives for increased manure-based biogas</v>
      </c>
      <c r="E200" s="109" t="str">
        <f>E199</f>
        <v>CLCA</v>
      </c>
      <c r="F200" s="109">
        <f t="shared" si="361"/>
        <v>2014</v>
      </c>
      <c r="G200" s="109" t="str">
        <f t="shared" si="361"/>
        <v>Technology investigation (Co-substrate alternatives investigation for biogas production from manure)</v>
      </c>
      <c r="H200" s="109">
        <f t="shared" si="361"/>
        <v>4</v>
      </c>
      <c r="I200" s="26" t="s">
        <v>1067</v>
      </c>
      <c r="J200" s="26" t="s">
        <v>1068</v>
      </c>
      <c r="K200" s="26" t="str">
        <f>K199</f>
        <v>Pig manure</v>
      </c>
      <c r="L200" s="26" t="s">
        <v>1069</v>
      </c>
      <c r="M200" s="26" t="s">
        <v>1070</v>
      </c>
      <c r="N200" s="26" t="str">
        <f>N199</f>
        <v xml:space="preserve">Danish legislation </v>
      </c>
      <c r="O200" s="26" t="s">
        <v>60</v>
      </c>
      <c r="P200" s="109" t="str">
        <f t="shared" si="362"/>
        <v xml:space="preserve">Commercial fertilizer </v>
      </c>
      <c r="Q200" s="109" t="str">
        <f t="shared" si="362"/>
        <v>Calcium ammonium nitrate
Diammonium phosphate Potassium chloride</v>
      </c>
      <c r="R200" s="109" t="str">
        <f t="shared" si="362"/>
        <v>Ecoinvent</v>
      </c>
      <c r="S200" s="109" t="str">
        <f t="shared" si="362"/>
        <v>Nutrient</v>
      </c>
      <c r="T200" s="109" t="str">
        <f t="shared" si="363"/>
        <v>?</v>
      </c>
      <c r="U200" s="109" t="str">
        <f t="shared" si="363"/>
        <v xml:space="preserve">Danish legislation </v>
      </c>
      <c r="V200" s="109" t="str">
        <f t="shared" ref="V200:X200" si="367">V199</f>
        <v>Single constraining factor</v>
      </c>
      <c r="W200" s="109" t="str">
        <f t="shared" ref="W200" si="368">W199</f>
        <v>PNA
+
Crop nutrient demand</v>
      </c>
      <c r="X200" s="109" t="str">
        <f t="shared" si="367"/>
        <v>Internal</v>
      </c>
      <c r="Y200" s="109"/>
      <c r="Z200" s="109" t="str">
        <f t="shared" si="366"/>
        <v>/</v>
      </c>
      <c r="AA200" s="109" t="str">
        <f t="shared" si="366"/>
        <v>/</v>
      </c>
      <c r="AB200" s="109" t="str">
        <f t="shared" si="366"/>
        <v>The management of 1 tons
of freshly excreted pig manure</v>
      </c>
      <c r="AC200" s="109" t="str">
        <f t="shared" si="366"/>
        <v>Denmark</v>
      </c>
      <c r="AD200" s="109" t="str">
        <f t="shared" si="366"/>
        <v>Yes</v>
      </c>
      <c r="AE200" s="109" t="str">
        <f t="shared" si="366"/>
        <v>No</v>
      </c>
    </row>
    <row r="201" spans="1:31" ht="45" x14ac:dyDescent="0.25">
      <c r="A201" s="109">
        <f>A200</f>
        <v>79</v>
      </c>
      <c r="B201" s="104"/>
      <c r="C201" s="109" t="str">
        <f t="shared" si="360"/>
        <v>Hamelin L., Naroznova I., Wenzel H.</v>
      </c>
      <c r="D201" s="109" t="str">
        <f t="shared" si="360"/>
        <v>Environmental consequences of different carbon alternatives for increased manure-based biogas</v>
      </c>
      <c r="E201" s="109" t="str">
        <f>E200</f>
        <v>CLCA</v>
      </c>
      <c r="F201" s="109">
        <f t="shared" si="361"/>
        <v>2014</v>
      </c>
      <c r="G201" s="109" t="str">
        <f t="shared" si="361"/>
        <v>Technology investigation (Co-substrate alternatives investigation for biogas production from manure)</v>
      </c>
      <c r="H201" s="109">
        <f t="shared" si="361"/>
        <v>4</v>
      </c>
      <c r="I201" s="26" t="s">
        <v>101</v>
      </c>
      <c r="J201" s="26" t="s">
        <v>1071</v>
      </c>
      <c r="K201" s="26" t="str">
        <f>K200</f>
        <v>Pig manure</v>
      </c>
      <c r="L201" s="26" t="s">
        <v>68</v>
      </c>
      <c r="M201" s="26" t="s">
        <v>1072</v>
      </c>
      <c r="N201" s="26" t="str">
        <f>N200</f>
        <v xml:space="preserve">Danish legislation </v>
      </c>
      <c r="O201" s="26" t="s">
        <v>60</v>
      </c>
      <c r="P201" s="109" t="str">
        <f t="shared" si="362"/>
        <v xml:space="preserve">Commercial fertilizer </v>
      </c>
      <c r="Q201" s="109" t="str">
        <f t="shared" si="362"/>
        <v>Calcium ammonium nitrate
Diammonium phosphate Potassium chloride</v>
      </c>
      <c r="R201" s="109" t="str">
        <f t="shared" si="362"/>
        <v>Ecoinvent</v>
      </c>
      <c r="S201" s="109" t="str">
        <f t="shared" si="362"/>
        <v>Nutrient</v>
      </c>
      <c r="T201" s="109" t="str">
        <f t="shared" si="363"/>
        <v>?</v>
      </c>
      <c r="U201" s="109" t="str">
        <f t="shared" si="363"/>
        <v xml:space="preserve">Danish legislation </v>
      </c>
      <c r="V201" s="109" t="str">
        <f t="shared" ref="V201:X201" si="369">V200</f>
        <v>Single constraining factor</v>
      </c>
      <c r="W201" s="109" t="str">
        <f t="shared" ref="W201" si="370">W200</f>
        <v>PNA
+
Crop nutrient demand</v>
      </c>
      <c r="X201" s="109" t="str">
        <f t="shared" si="369"/>
        <v>Internal</v>
      </c>
      <c r="Y201" s="109"/>
      <c r="Z201" s="109" t="str">
        <f t="shared" si="366"/>
        <v>/</v>
      </c>
      <c r="AA201" s="109" t="str">
        <f t="shared" si="366"/>
        <v>/</v>
      </c>
      <c r="AB201" s="109" t="str">
        <f t="shared" si="366"/>
        <v>The management of 1 tons
of freshly excreted pig manure</v>
      </c>
      <c r="AC201" s="109" t="str">
        <f t="shared" si="366"/>
        <v>Denmark</v>
      </c>
      <c r="AD201" s="109" t="str">
        <f t="shared" si="366"/>
        <v>Yes</v>
      </c>
      <c r="AE201" s="109" t="str">
        <f t="shared" si="366"/>
        <v>No</v>
      </c>
    </row>
    <row r="202" spans="1:31" ht="45" x14ac:dyDescent="0.25">
      <c r="A202" s="109">
        <f>A201</f>
        <v>79</v>
      </c>
      <c r="B202" s="104"/>
      <c r="C202" s="109" t="str">
        <f t="shared" si="360"/>
        <v>Hamelin L., Naroznova I., Wenzel H.</v>
      </c>
      <c r="D202" s="109" t="str">
        <f t="shared" si="360"/>
        <v>Environmental consequences of different carbon alternatives for increased manure-based biogas</v>
      </c>
      <c r="E202" s="109" t="str">
        <f>E201</f>
        <v>CLCA</v>
      </c>
      <c r="F202" s="109">
        <f t="shared" si="361"/>
        <v>2014</v>
      </c>
      <c r="G202" s="109" t="str">
        <f t="shared" si="361"/>
        <v>Technology investigation (Co-substrate alternatives investigation for biogas production from manure)</v>
      </c>
      <c r="H202" s="109">
        <f t="shared" si="361"/>
        <v>4</v>
      </c>
      <c r="I202" s="26" t="s">
        <v>691</v>
      </c>
      <c r="J202" s="26" t="s">
        <v>1073</v>
      </c>
      <c r="K202" s="26" t="s">
        <v>334</v>
      </c>
      <c r="L202" s="26" t="s">
        <v>72</v>
      </c>
      <c r="M202" s="26" t="s">
        <v>1074</v>
      </c>
      <c r="N202" s="26" t="str">
        <f>N201</f>
        <v xml:space="preserve">Danish legislation </v>
      </c>
      <c r="O202" s="26" t="s">
        <v>60</v>
      </c>
      <c r="P202" s="109" t="str">
        <f t="shared" si="362"/>
        <v xml:space="preserve">Commercial fertilizer </v>
      </c>
      <c r="Q202" s="109" t="str">
        <f t="shared" si="362"/>
        <v>Calcium ammonium nitrate
Diammonium phosphate Potassium chloride</v>
      </c>
      <c r="R202" s="109" t="str">
        <f t="shared" si="362"/>
        <v>Ecoinvent</v>
      </c>
      <c r="S202" s="109" t="str">
        <f t="shared" si="362"/>
        <v>Nutrient</v>
      </c>
      <c r="T202" s="109" t="str">
        <f t="shared" si="363"/>
        <v>?</v>
      </c>
      <c r="U202" s="109" t="str">
        <f t="shared" si="363"/>
        <v xml:space="preserve">Danish legislation </v>
      </c>
      <c r="V202" s="109" t="str">
        <f t="shared" ref="V202:X202" si="371">V201</f>
        <v>Single constraining factor</v>
      </c>
      <c r="W202" s="109" t="str">
        <f t="shared" ref="W202" si="372">W201</f>
        <v>PNA
+
Crop nutrient demand</v>
      </c>
      <c r="X202" s="109" t="str">
        <f t="shared" si="371"/>
        <v>Internal</v>
      </c>
      <c r="Y202" s="109"/>
      <c r="Z202" s="109" t="str">
        <f t="shared" si="366"/>
        <v>/</v>
      </c>
      <c r="AA202" s="109" t="str">
        <f t="shared" si="366"/>
        <v>/</v>
      </c>
      <c r="AB202" s="109" t="str">
        <f t="shared" si="366"/>
        <v>The management of 1 tons
of freshly excreted pig manure</v>
      </c>
      <c r="AC202" s="109" t="str">
        <f t="shared" si="366"/>
        <v>Denmark</v>
      </c>
      <c r="AD202" s="109" t="str">
        <f t="shared" si="366"/>
        <v>Yes</v>
      </c>
      <c r="AE202" s="109" t="str">
        <f t="shared" si="366"/>
        <v>No</v>
      </c>
    </row>
    <row r="203" spans="1:31" ht="105" x14ac:dyDescent="0.25">
      <c r="A203" s="109">
        <v>80</v>
      </c>
      <c r="B203" s="104" t="s">
        <v>687</v>
      </c>
      <c r="C203" s="110" t="s">
        <v>1075</v>
      </c>
      <c r="D203" s="110" t="s">
        <v>1076</v>
      </c>
      <c r="E203" s="109" t="s">
        <v>53</v>
      </c>
      <c r="F203" s="109">
        <v>2014</v>
      </c>
      <c r="G203" s="109" t="s">
        <v>1077</v>
      </c>
      <c r="H203" s="109">
        <v>3</v>
      </c>
      <c r="I203" s="26" t="s">
        <v>691</v>
      </c>
      <c r="J203" s="26" t="s">
        <v>1078</v>
      </c>
      <c r="K203" s="26" t="s">
        <v>2001</v>
      </c>
      <c r="L203" s="26" t="s">
        <v>72</v>
      </c>
      <c r="M203" s="26" t="s">
        <v>1079</v>
      </c>
      <c r="N203" s="26" t="s">
        <v>1080</v>
      </c>
      <c r="O203" s="26" t="s">
        <v>1081</v>
      </c>
      <c r="P203" s="109" t="s">
        <v>830</v>
      </c>
      <c r="Q203" s="109" t="s">
        <v>53</v>
      </c>
      <c r="R203" s="109" t="s">
        <v>53</v>
      </c>
      <c r="S203" s="109" t="s">
        <v>104</v>
      </c>
      <c r="T203" s="109" t="s">
        <v>53</v>
      </c>
      <c r="U203" s="109" t="s">
        <v>2072</v>
      </c>
      <c r="V203" s="109" t="s">
        <v>2027</v>
      </c>
      <c r="W203" s="109" t="s">
        <v>360</v>
      </c>
      <c r="X203" s="109" t="s">
        <v>2059</v>
      </c>
      <c r="Y203" s="109" t="s">
        <v>42</v>
      </c>
      <c r="Z203" s="109" t="s">
        <v>4</v>
      </c>
      <c r="AA203" s="109" t="s">
        <v>4</v>
      </c>
      <c r="AB203" s="109" t="s">
        <v>1082</v>
      </c>
      <c r="AC203" s="109" t="s">
        <v>605</v>
      </c>
      <c r="AD203" s="109" t="s">
        <v>42</v>
      </c>
      <c r="AE203" s="109" t="s">
        <v>4</v>
      </c>
    </row>
    <row r="204" spans="1:31" ht="120" x14ac:dyDescent="0.25">
      <c r="A204" s="109">
        <f>A203</f>
        <v>80</v>
      </c>
      <c r="B204" s="104"/>
      <c r="C204" s="109" t="str">
        <f t="shared" ref="C204:H205" si="373">C203</f>
        <v>Luo Y., Stichnothe H., Schuchardt F., Li G., Huaitalla R.M., Xu W.</v>
      </c>
      <c r="D204" s="109" t="str">
        <f t="shared" si="373"/>
        <v>Life cycle assessment of manure management and nutrient recycling from a Chinese pig farm</v>
      </c>
      <c r="E204" s="109" t="str">
        <f t="shared" si="373"/>
        <v>?</v>
      </c>
      <c r="F204" s="109">
        <f t="shared" si="373"/>
        <v>2014</v>
      </c>
      <c r="G204" s="109" t="str">
        <f t="shared" si="373"/>
        <v xml:space="preserve">Manure management system </v>
      </c>
      <c r="H204" s="109">
        <f t="shared" si="373"/>
        <v>3</v>
      </c>
      <c r="I204" s="26" t="s">
        <v>1966</v>
      </c>
      <c r="J204" s="26" t="s">
        <v>1083</v>
      </c>
      <c r="K204" s="26" t="s">
        <v>1084</v>
      </c>
      <c r="L204" s="26" t="s">
        <v>58</v>
      </c>
      <c r="M204" s="26" t="s">
        <v>1085</v>
      </c>
      <c r="N204" s="26" t="s">
        <v>1008</v>
      </c>
      <c r="O204" s="26" t="s">
        <v>1081</v>
      </c>
      <c r="P204" s="109" t="str">
        <f t="shared" ref="P204:T205" si="374">P203</f>
        <v>Commercial fertilizer</v>
      </c>
      <c r="Q204" s="109" t="str">
        <f t="shared" si="374"/>
        <v>?</v>
      </c>
      <c r="R204" s="109" t="str">
        <f t="shared" si="374"/>
        <v>?</v>
      </c>
      <c r="S204" s="109" t="str">
        <f t="shared" si="374"/>
        <v>Nutrient</v>
      </c>
      <c r="T204" s="109" t="str">
        <f t="shared" si="374"/>
        <v>?</v>
      </c>
      <c r="U204" s="109" t="str">
        <f>U203</f>
        <v>see PNA</v>
      </c>
      <c r="V204" s="109" t="str">
        <f t="shared" ref="V204:X204" si="375">V203</f>
        <v>Aggregated constraining factor</v>
      </c>
      <c r="W204" s="109" t="str">
        <f t="shared" ref="W204" si="376">W203</f>
        <v>MFE</v>
      </c>
      <c r="X204" s="109" t="str">
        <f t="shared" si="375"/>
        <v>Internal + External-Environmental</v>
      </c>
      <c r="Y204" s="109"/>
      <c r="Z204" s="109" t="str">
        <f t="shared" ref="Z204:AE205" si="377">Z203</f>
        <v>/</v>
      </c>
      <c r="AA204" s="109" t="str">
        <f t="shared" si="377"/>
        <v>/</v>
      </c>
      <c r="AB204" s="109" t="str">
        <f t="shared" si="377"/>
        <v>The annual production of a typical pig farm in Beijing area</v>
      </c>
      <c r="AC204" s="109" t="str">
        <f t="shared" si="377"/>
        <v>China</v>
      </c>
      <c r="AD204" s="109" t="str">
        <f t="shared" si="377"/>
        <v>No</v>
      </c>
      <c r="AE204" s="109" t="str">
        <f t="shared" si="377"/>
        <v>/</v>
      </c>
    </row>
    <row r="205" spans="1:31" ht="60" x14ac:dyDescent="0.25">
      <c r="A205" s="109">
        <f>A204</f>
        <v>80</v>
      </c>
      <c r="B205" s="104"/>
      <c r="C205" s="109" t="str">
        <f t="shared" si="373"/>
        <v>Luo Y., Stichnothe H., Schuchardt F., Li G., Huaitalla R.M., Xu W.</v>
      </c>
      <c r="D205" s="109" t="str">
        <f t="shared" si="373"/>
        <v>Life cycle assessment of manure management and nutrient recycling from a Chinese pig farm</v>
      </c>
      <c r="E205" s="109" t="str">
        <f t="shared" si="373"/>
        <v>?</v>
      </c>
      <c r="F205" s="109">
        <f t="shared" si="373"/>
        <v>2014</v>
      </c>
      <c r="G205" s="109" t="str">
        <f t="shared" si="373"/>
        <v xml:space="preserve">Manure management system </v>
      </c>
      <c r="H205" s="109">
        <f t="shared" si="373"/>
        <v>3</v>
      </c>
      <c r="I205" s="26" t="s">
        <v>809</v>
      </c>
      <c r="J205" s="26" t="s">
        <v>1086</v>
      </c>
      <c r="K205" s="26" t="s">
        <v>1087</v>
      </c>
      <c r="L205" s="26" t="s">
        <v>417</v>
      </c>
      <c r="M205" s="26" t="s">
        <v>1085</v>
      </c>
      <c r="N205" s="26" t="s">
        <v>1008</v>
      </c>
      <c r="O205" s="26" t="s">
        <v>1081</v>
      </c>
      <c r="P205" s="109" t="str">
        <f t="shared" si="374"/>
        <v>Commercial fertilizer</v>
      </c>
      <c r="Q205" s="109" t="str">
        <f t="shared" si="374"/>
        <v>?</v>
      </c>
      <c r="R205" s="109" t="str">
        <f t="shared" si="374"/>
        <v>?</v>
      </c>
      <c r="S205" s="109" t="str">
        <f t="shared" si="374"/>
        <v>Nutrient</v>
      </c>
      <c r="T205" s="109" t="str">
        <f t="shared" si="374"/>
        <v>?</v>
      </c>
      <c r="U205" s="109" t="str">
        <f>U204</f>
        <v>see PNA</v>
      </c>
      <c r="V205" s="109" t="str">
        <f t="shared" ref="V205:X205" si="378">V204</f>
        <v>Aggregated constraining factor</v>
      </c>
      <c r="W205" s="109" t="str">
        <f t="shared" ref="W205" si="379">W204</f>
        <v>MFE</v>
      </c>
      <c r="X205" s="109" t="str">
        <f t="shared" si="378"/>
        <v>Internal + External-Environmental</v>
      </c>
      <c r="Y205" s="109"/>
      <c r="Z205" s="109" t="str">
        <f t="shared" si="377"/>
        <v>/</v>
      </c>
      <c r="AA205" s="109" t="str">
        <f t="shared" si="377"/>
        <v>/</v>
      </c>
      <c r="AB205" s="109" t="str">
        <f t="shared" si="377"/>
        <v>The annual production of a typical pig farm in Beijing area</v>
      </c>
      <c r="AC205" s="109" t="str">
        <f t="shared" si="377"/>
        <v>China</v>
      </c>
      <c r="AD205" s="109" t="str">
        <f t="shared" si="377"/>
        <v>No</v>
      </c>
      <c r="AE205" s="109" t="str">
        <f t="shared" si="377"/>
        <v>/</v>
      </c>
    </row>
    <row r="206" spans="1:31" ht="90" x14ac:dyDescent="0.25">
      <c r="A206" s="26">
        <v>81</v>
      </c>
      <c r="B206" s="66" t="s">
        <v>687</v>
      </c>
      <c r="C206" s="30" t="s">
        <v>1088</v>
      </c>
      <c r="D206" s="30" t="s">
        <v>1089</v>
      </c>
      <c r="E206" s="26" t="s">
        <v>1090</v>
      </c>
      <c r="F206" s="26">
        <v>2013</v>
      </c>
      <c r="G206" s="26" t="s">
        <v>2002</v>
      </c>
      <c r="H206" s="26">
        <v>1</v>
      </c>
      <c r="I206" s="26" t="s">
        <v>70</v>
      </c>
      <c r="J206" s="26" t="s">
        <v>1091</v>
      </c>
      <c r="K206" s="26" t="s">
        <v>845</v>
      </c>
      <c r="L206" s="26" t="s">
        <v>72</v>
      </c>
      <c r="M206" s="26" t="s">
        <v>4</v>
      </c>
      <c r="N206" s="26" t="s">
        <v>4</v>
      </c>
      <c r="O206" s="26" t="s">
        <v>60</v>
      </c>
      <c r="P206" s="26" t="s">
        <v>1062</v>
      </c>
      <c r="Q206" s="26" t="s">
        <v>53</v>
      </c>
      <c r="R206" s="26" t="s">
        <v>1092</v>
      </c>
      <c r="S206" s="74" t="s">
        <v>53</v>
      </c>
      <c r="T206" s="26" t="s">
        <v>1093</v>
      </c>
      <c r="U206" s="26" t="s">
        <v>1094</v>
      </c>
      <c r="V206" s="42" t="s">
        <v>53</v>
      </c>
      <c r="W206" s="42" t="s">
        <v>4</v>
      </c>
      <c r="X206" s="42" t="s">
        <v>4</v>
      </c>
      <c r="Y206" s="26" t="s">
        <v>42</v>
      </c>
      <c r="Z206" s="26" t="s">
        <v>4</v>
      </c>
      <c r="AA206" s="26" t="s">
        <v>4</v>
      </c>
      <c r="AB206" s="26" t="s">
        <v>2003</v>
      </c>
      <c r="AC206" s="26" t="s">
        <v>1095</v>
      </c>
      <c r="AD206" s="26" t="s">
        <v>42</v>
      </c>
      <c r="AE206" s="26" t="s">
        <v>4</v>
      </c>
    </row>
    <row r="207" spans="1:31" ht="90" x14ac:dyDescent="0.25">
      <c r="A207" s="26">
        <v>82</v>
      </c>
      <c r="B207" s="66" t="s">
        <v>687</v>
      </c>
      <c r="C207" s="29" t="s">
        <v>1096</v>
      </c>
      <c r="D207" s="30" t="s">
        <v>1097</v>
      </c>
      <c r="E207" s="26" t="s">
        <v>178</v>
      </c>
      <c r="F207" s="26">
        <v>2013</v>
      </c>
      <c r="G207" s="26" t="s">
        <v>1098</v>
      </c>
      <c r="H207" s="26">
        <v>1</v>
      </c>
      <c r="I207" s="26" t="s">
        <v>2132</v>
      </c>
      <c r="J207" s="26" t="s">
        <v>2004</v>
      </c>
      <c r="K207" s="26" t="s">
        <v>845</v>
      </c>
      <c r="L207" s="26" t="s">
        <v>72</v>
      </c>
      <c r="M207" s="26" t="s">
        <v>1099</v>
      </c>
      <c r="N207" s="26" t="s">
        <v>2005</v>
      </c>
      <c r="O207" s="26" t="s">
        <v>60</v>
      </c>
      <c r="P207" s="26" t="s">
        <v>1062</v>
      </c>
      <c r="Q207" s="26" t="s">
        <v>1100</v>
      </c>
      <c r="R207" s="26" t="s">
        <v>53</v>
      </c>
      <c r="S207" s="26" t="s">
        <v>39</v>
      </c>
      <c r="T207" s="26" t="s">
        <v>53</v>
      </c>
      <c r="U207" s="26" t="s">
        <v>2072</v>
      </c>
      <c r="V207" s="42" t="s">
        <v>2026</v>
      </c>
      <c r="W207" s="42" t="s">
        <v>40</v>
      </c>
      <c r="X207" s="42" t="s">
        <v>2035</v>
      </c>
      <c r="Y207" s="26" t="s">
        <v>41</v>
      </c>
      <c r="Z207" s="26" t="s">
        <v>42</v>
      </c>
      <c r="AA207" s="26" t="s">
        <v>4</v>
      </c>
      <c r="AB207" s="26" t="s">
        <v>1101</v>
      </c>
      <c r="AC207" s="26" t="s">
        <v>1102</v>
      </c>
      <c r="AD207" s="26" t="s">
        <v>41</v>
      </c>
      <c r="AE207" s="26" t="s">
        <v>41</v>
      </c>
    </row>
    <row r="208" spans="1:31" ht="105" x14ac:dyDescent="0.25">
      <c r="A208" s="109">
        <v>83</v>
      </c>
      <c r="B208" s="104" t="s">
        <v>687</v>
      </c>
      <c r="C208" s="110" t="s">
        <v>1103</v>
      </c>
      <c r="D208" s="110" t="s">
        <v>1104</v>
      </c>
      <c r="E208" s="109" t="s">
        <v>178</v>
      </c>
      <c r="F208" s="109">
        <v>2012</v>
      </c>
      <c r="G208" s="109" t="s">
        <v>1077</v>
      </c>
      <c r="H208" s="109">
        <v>3</v>
      </c>
      <c r="I208" s="26" t="s">
        <v>1105</v>
      </c>
      <c r="J208" s="26" t="s">
        <v>2006</v>
      </c>
      <c r="K208" s="26" t="s">
        <v>1106</v>
      </c>
      <c r="L208" s="26" t="s">
        <v>1107</v>
      </c>
      <c r="M208" s="26" t="s">
        <v>1108</v>
      </c>
      <c r="N208" s="26" t="s">
        <v>1109</v>
      </c>
      <c r="O208" s="26" t="s">
        <v>60</v>
      </c>
      <c r="P208" s="109" t="s">
        <v>1062</v>
      </c>
      <c r="Q208" s="109" t="s">
        <v>1110</v>
      </c>
      <c r="R208" s="109" t="s">
        <v>62</v>
      </c>
      <c r="S208" s="109" t="s">
        <v>104</v>
      </c>
      <c r="T208" s="109" t="s">
        <v>53</v>
      </c>
      <c r="U208" s="109" t="s">
        <v>590</v>
      </c>
      <c r="V208" s="109" t="s">
        <v>2027</v>
      </c>
      <c r="W208" s="109" t="s">
        <v>360</v>
      </c>
      <c r="X208" s="109" t="s">
        <v>2059</v>
      </c>
      <c r="Y208" s="109" t="s">
        <v>41</v>
      </c>
      <c r="Z208" s="109" t="s">
        <v>42</v>
      </c>
      <c r="AA208" s="109" t="s">
        <v>4</v>
      </c>
      <c r="AB208" s="109" t="s">
        <v>1111</v>
      </c>
      <c r="AC208" s="109" t="s">
        <v>146</v>
      </c>
      <c r="AD208" s="109" t="s">
        <v>41</v>
      </c>
      <c r="AE208" s="109" t="s">
        <v>1112</v>
      </c>
    </row>
    <row r="209" spans="1:31" ht="60" x14ac:dyDescent="0.25">
      <c r="A209" s="109">
        <f>A208</f>
        <v>83</v>
      </c>
      <c r="B209" s="104"/>
      <c r="C209" s="109" t="str">
        <f t="shared" ref="C209:H210" si="380">C208</f>
        <v>De Vries J.W., Groenestein C.M., De Boer I.J.M.</v>
      </c>
      <c r="D209" s="109" t="str">
        <f t="shared" si="380"/>
        <v>Environmental consequences of processing manure to produce mineral fertilizer and bio-energy</v>
      </c>
      <c r="E209" s="109" t="str">
        <f t="shared" si="380"/>
        <v>CLCA</v>
      </c>
      <c r="F209" s="109">
        <f t="shared" si="380"/>
        <v>2012</v>
      </c>
      <c r="G209" s="109" t="str">
        <f t="shared" si="380"/>
        <v xml:space="preserve">Manure management system </v>
      </c>
      <c r="H209" s="109">
        <f t="shared" si="380"/>
        <v>3</v>
      </c>
      <c r="I209" s="26" t="s">
        <v>2137</v>
      </c>
      <c r="J209" s="26" t="s">
        <v>1113</v>
      </c>
      <c r="K209" s="26" t="str">
        <f>K208</f>
        <v>Pig or cattle manure</v>
      </c>
      <c r="L209" s="26" t="s">
        <v>58</v>
      </c>
      <c r="M209" s="26" t="s">
        <v>2007</v>
      </c>
      <c r="N209" s="26" t="str">
        <f>N208</f>
        <v xml:space="preserve">De Vries et al., 2011; DR, 2009.
</v>
      </c>
      <c r="O209" s="26" t="s">
        <v>60</v>
      </c>
      <c r="P209" s="109" t="str">
        <f t="shared" ref="P209:T210" si="381">P208</f>
        <v xml:space="preserve">Commercial fertilizer </v>
      </c>
      <c r="Q209" s="109" t="str">
        <f t="shared" si="381"/>
        <v>ammonium nitrate
Triple superphosphate
Potassium chloride</v>
      </c>
      <c r="R209" s="109" t="str">
        <f t="shared" si="381"/>
        <v xml:space="preserve">Ecoinvent </v>
      </c>
      <c r="S209" s="109" t="str">
        <f t="shared" si="381"/>
        <v>Nutrient</v>
      </c>
      <c r="T209" s="109" t="str">
        <f t="shared" si="381"/>
        <v>?</v>
      </c>
      <c r="U209" s="109" t="str">
        <f>U208</f>
        <v>see PA</v>
      </c>
      <c r="V209" s="109" t="str">
        <f t="shared" ref="V209:X209" si="382">V208</f>
        <v>Aggregated constraining factor</v>
      </c>
      <c r="W209" s="109" t="str">
        <f t="shared" ref="W209" si="383">W208</f>
        <v>MFE</v>
      </c>
      <c r="X209" s="109" t="str">
        <f t="shared" si="382"/>
        <v>Internal + External-Environmental</v>
      </c>
      <c r="Y209" s="109"/>
      <c r="Z209" s="109" t="str">
        <f t="shared" ref="Z209:AE210" si="384">Z208</f>
        <v>No</v>
      </c>
      <c r="AA209" s="109" t="str">
        <f t="shared" si="384"/>
        <v>/</v>
      </c>
      <c r="AB209" s="109" t="str">
        <f t="shared" si="384"/>
        <v>To process 1 ton liquid manure into a mineral concentrate that can be applied as mineral N and K fertilizer and a solid fraction suitable for bio-energy production or application as P fertilizer</v>
      </c>
      <c r="AC209" s="109" t="str">
        <f t="shared" si="384"/>
        <v>Netherlands</v>
      </c>
      <c r="AD209" s="109" t="str">
        <f t="shared" si="384"/>
        <v>Yes</v>
      </c>
      <c r="AE209" s="109" t="str">
        <f t="shared" si="384"/>
        <v>Yes
(N-emissions) (P emissions are not included because they are assumed to be the same for all the scenarios.)</v>
      </c>
    </row>
    <row r="210" spans="1:31" ht="90" x14ac:dyDescent="0.25">
      <c r="A210" s="109">
        <f>A209</f>
        <v>83</v>
      </c>
      <c r="B210" s="104"/>
      <c r="C210" s="109" t="str">
        <f t="shared" si="380"/>
        <v>De Vries J.W., Groenestein C.M., De Boer I.J.M.</v>
      </c>
      <c r="D210" s="109" t="str">
        <f t="shared" si="380"/>
        <v>Environmental consequences of processing manure to produce mineral fertilizer and bio-energy</v>
      </c>
      <c r="E210" s="109" t="str">
        <f t="shared" si="380"/>
        <v>CLCA</v>
      </c>
      <c r="F210" s="109">
        <f t="shared" si="380"/>
        <v>2012</v>
      </c>
      <c r="G210" s="109" t="str">
        <f t="shared" si="380"/>
        <v xml:space="preserve">Manure management system </v>
      </c>
      <c r="H210" s="109">
        <f t="shared" si="380"/>
        <v>3</v>
      </c>
      <c r="I210" s="26" t="s">
        <v>1114</v>
      </c>
      <c r="J210" s="26" t="s">
        <v>1115</v>
      </c>
      <c r="K210" s="26" t="str">
        <f>K209</f>
        <v>Pig or cattle manure</v>
      </c>
      <c r="L210" s="26" t="s">
        <v>1116</v>
      </c>
      <c r="M210" s="26" t="s">
        <v>1117</v>
      </c>
      <c r="N210" s="26" t="str">
        <f>N209</f>
        <v xml:space="preserve">De Vries et al., 2011; DR, 2009.
</v>
      </c>
      <c r="O210" s="26" t="s">
        <v>60</v>
      </c>
      <c r="P210" s="109" t="str">
        <f t="shared" si="381"/>
        <v xml:space="preserve">Commercial fertilizer </v>
      </c>
      <c r="Q210" s="109" t="str">
        <f t="shared" si="381"/>
        <v>ammonium nitrate
Triple superphosphate
Potassium chloride</v>
      </c>
      <c r="R210" s="109" t="str">
        <f t="shared" si="381"/>
        <v xml:space="preserve">Ecoinvent </v>
      </c>
      <c r="S210" s="109" t="str">
        <f t="shared" si="381"/>
        <v>Nutrient</v>
      </c>
      <c r="T210" s="109" t="str">
        <f t="shared" si="381"/>
        <v>?</v>
      </c>
      <c r="U210" s="109" t="str">
        <f>U209</f>
        <v>see PA</v>
      </c>
      <c r="V210" s="109" t="str">
        <f t="shared" ref="V210:X210" si="385">V209</f>
        <v>Aggregated constraining factor</v>
      </c>
      <c r="W210" s="109" t="str">
        <f t="shared" ref="W210" si="386">W209</f>
        <v>MFE</v>
      </c>
      <c r="X210" s="109" t="str">
        <f t="shared" si="385"/>
        <v>Internal + External-Environmental</v>
      </c>
      <c r="Y210" s="109"/>
      <c r="Z210" s="26" t="s">
        <v>1118</v>
      </c>
      <c r="AA210" s="26" t="s">
        <v>2076</v>
      </c>
      <c r="AB210" s="109" t="str">
        <f t="shared" si="384"/>
        <v>To process 1 ton liquid manure into a mineral concentrate that can be applied as mineral N and K fertilizer and a solid fraction suitable for bio-energy production or application as P fertilizer</v>
      </c>
      <c r="AC210" s="109" t="str">
        <f t="shared" si="384"/>
        <v>Netherlands</v>
      </c>
      <c r="AD210" s="109" t="str">
        <f t="shared" si="384"/>
        <v>Yes</v>
      </c>
      <c r="AE210" s="109" t="str">
        <f t="shared" si="384"/>
        <v>Yes
(N-emissions) (P emissions are not included because they are assumed to be the same for all the scenarios.)</v>
      </c>
    </row>
    <row r="211" spans="1:31" ht="285" x14ac:dyDescent="0.25">
      <c r="A211" s="109">
        <v>84</v>
      </c>
      <c r="B211" s="104" t="s">
        <v>687</v>
      </c>
      <c r="C211" s="110" t="s">
        <v>1119</v>
      </c>
      <c r="D211" s="110" t="s">
        <v>1120</v>
      </c>
      <c r="E211" s="123" t="s">
        <v>314</v>
      </c>
      <c r="F211" s="109">
        <v>2011</v>
      </c>
      <c r="G211" s="109" t="s">
        <v>1121</v>
      </c>
      <c r="H211" s="109">
        <v>2</v>
      </c>
      <c r="I211" s="26" t="s">
        <v>1122</v>
      </c>
      <c r="J211" s="26" t="s">
        <v>1123</v>
      </c>
      <c r="K211" s="26" t="s">
        <v>1124</v>
      </c>
      <c r="L211" s="26" t="s">
        <v>72</v>
      </c>
      <c r="M211" s="32" t="s">
        <v>1125</v>
      </c>
      <c r="N211" s="26" t="s">
        <v>2008</v>
      </c>
      <c r="O211" s="106" t="s">
        <v>1126</v>
      </c>
      <c r="P211" s="26" t="s">
        <v>1127</v>
      </c>
      <c r="Q211" s="109" t="s">
        <v>1128</v>
      </c>
      <c r="R211" s="109" t="s">
        <v>1129</v>
      </c>
      <c r="S211" s="109" t="s">
        <v>39</v>
      </c>
      <c r="T211" s="26" t="s">
        <v>1130</v>
      </c>
      <c r="U211" s="109" t="s">
        <v>1131</v>
      </c>
      <c r="V211" s="109" t="s">
        <v>2026</v>
      </c>
      <c r="W211" s="109" t="s">
        <v>40</v>
      </c>
      <c r="X211" s="109" t="s">
        <v>2035</v>
      </c>
      <c r="Y211" s="109" t="s">
        <v>41</v>
      </c>
      <c r="Z211" s="109" t="s">
        <v>1132</v>
      </c>
      <c r="AA211" s="109" t="s">
        <v>2077</v>
      </c>
      <c r="AB211" s="109" t="s">
        <v>1133</v>
      </c>
      <c r="AC211" s="109" t="s">
        <v>4</v>
      </c>
      <c r="AD211" s="109" t="s">
        <v>41</v>
      </c>
      <c r="AE211" s="109" t="s">
        <v>1134</v>
      </c>
    </row>
    <row r="212" spans="1:31" ht="285" x14ac:dyDescent="0.25">
      <c r="A212" s="109">
        <f>A211</f>
        <v>84</v>
      </c>
      <c r="B212" s="104"/>
      <c r="C212" s="109" t="str">
        <f t="shared" ref="C212:H213" si="387">C211</f>
        <v>Hermann B.G., Debeer L., De Wilde B., Blok K., Patel M.K.</v>
      </c>
      <c r="D212" s="109" t="str">
        <f t="shared" si="387"/>
        <v>To compost or not to compost: Carbon and energy footprints of biodegradable materials' waste treatment</v>
      </c>
      <c r="E212" s="123" t="str">
        <f t="shared" si="387"/>
        <v xml:space="preserve">ALCA (inex.) </v>
      </c>
      <c r="F212" s="109">
        <f t="shared" si="387"/>
        <v>2011</v>
      </c>
      <c r="G212" s="109" t="str">
        <f t="shared" si="387"/>
        <v>Biodegradable waste management alternatives</v>
      </c>
      <c r="H212" s="109">
        <f t="shared" si="387"/>
        <v>2</v>
      </c>
      <c r="I212" s="26" t="s">
        <v>1135</v>
      </c>
      <c r="J212" s="26" t="s">
        <v>1136</v>
      </c>
      <c r="K212" s="26" t="str">
        <f>K211</f>
        <v>Organic waste mix (chemical and mechanical pulp for paper and cellulose production, starch, polylactic acid (PLA), starch/ MaterBiTM), polycaprolactone (starch/PCL, polybutyrate-adipate EcoflexTM terephthalate (PBAT, and polyhydroxyalkanoates (PHA))</v>
      </c>
      <c r="L212" s="26" t="str">
        <f>L211</f>
        <v>Compost</v>
      </c>
      <c r="M212" s="32" t="str">
        <f>M211</f>
        <v>N: 100%</v>
      </c>
      <c r="N212" s="26" t="str">
        <f>N211</f>
        <v xml:space="preserve">The PA is set to 100% as it was not relevant for the default scenario and the nitrogen credits too small.  </v>
      </c>
      <c r="O212" s="106" t="str">
        <f>O211</f>
        <v>N
peat + straw</v>
      </c>
      <c r="P212" s="26" t="s">
        <v>2009</v>
      </c>
      <c r="Q212" s="109" t="str">
        <f t="shared" ref="Q212:S213" si="388">Q211</f>
        <v>/
 weighted average of (urea, ammonium nitrate, calcium ammonium nitrate and ammonium
sulphate)</v>
      </c>
      <c r="R212" s="109" t="str">
        <f t="shared" si="388"/>
        <v xml:space="preserve">?
IFA, 2008 + Ramirez CA and Worrell E, 2008
</v>
      </c>
      <c r="S212" s="109" t="str">
        <f t="shared" si="388"/>
        <v xml:space="preserve">Nutrient </v>
      </c>
      <c r="T212" s="26" t="s">
        <v>1137</v>
      </c>
      <c r="U212" s="109" t="str">
        <f t="shared" ref="U212:X213" si="389">U211</f>
        <v xml:space="preserve">Fuchs JG, Schleiss K, 2006
/
</v>
      </c>
      <c r="V212" s="109" t="str">
        <f t="shared" si="389"/>
        <v>Single constraining factor</v>
      </c>
      <c r="W212" s="109" t="str">
        <f t="shared" si="389"/>
        <v>PNA</v>
      </c>
      <c r="X212" s="109" t="str">
        <f t="shared" si="389"/>
        <v>Internal</v>
      </c>
      <c r="Y212" s="109"/>
      <c r="Z212" s="109" t="str">
        <f t="shared" ref="Z212:AE213" si="390">Z211</f>
        <v xml:space="preserve">Yes 
1. Replacing straw instead of peat in home composting and AD in the consequential manner, where the replaced straw is used for energy production. 
+
2. Adding the substitution for P and K. </v>
      </c>
      <c r="AA212" s="109" t="str">
        <f t="shared" si="390"/>
        <v>Yes, Carbon credits increased
+
No</v>
      </c>
      <c r="AB212" s="109" t="str">
        <f t="shared" si="390"/>
        <v>1 kg of waste material mix</v>
      </c>
      <c r="AC212" s="109" t="str">
        <f t="shared" si="390"/>
        <v>/</v>
      </c>
      <c r="AD212" s="109" t="str">
        <f t="shared" si="390"/>
        <v>Yes</v>
      </c>
      <c r="AE212" s="109" t="str">
        <f t="shared" si="390"/>
        <v xml:space="preserve">From peat/ straw:
only the easily degradable non/renewable carbon emission
</v>
      </c>
    </row>
    <row r="213" spans="1:31" ht="285" x14ac:dyDescent="0.25">
      <c r="A213" s="109">
        <f>A212</f>
        <v>84</v>
      </c>
      <c r="B213" s="104"/>
      <c r="C213" s="109" t="str">
        <f t="shared" si="387"/>
        <v>Hermann B.G., Debeer L., De Wilde B., Blok K., Patel M.K.</v>
      </c>
      <c r="D213" s="109" t="str">
        <f t="shared" si="387"/>
        <v>To compost or not to compost: Carbon and energy footprints of biodegradable materials' waste treatment</v>
      </c>
      <c r="E213" s="123" t="str">
        <f t="shared" si="387"/>
        <v xml:space="preserve">ALCA (inex.) </v>
      </c>
      <c r="F213" s="109">
        <f t="shared" si="387"/>
        <v>2011</v>
      </c>
      <c r="G213" s="109" t="str">
        <f t="shared" si="387"/>
        <v>Biodegradable waste management alternatives</v>
      </c>
      <c r="H213" s="109">
        <f t="shared" si="387"/>
        <v>2</v>
      </c>
      <c r="I213" s="26" t="s">
        <v>30</v>
      </c>
      <c r="J213" s="26" t="s">
        <v>1138</v>
      </c>
      <c r="K213" s="26" t="str">
        <f>K212</f>
        <v>Organic waste mix (chemical and mechanical pulp for paper and cellulose production, starch, polylactic acid (PLA), starch/ MaterBiTM), polycaprolactone (starch/PCL, polybutyrate-adipate EcoflexTM terephthalate (PBAT, and polyhydroxyalkanoates (PHA))</v>
      </c>
      <c r="L213" s="26" t="s">
        <v>58</v>
      </c>
      <c r="M213" s="32" t="str">
        <f>M212</f>
        <v>N: 100%</v>
      </c>
      <c r="N213" s="26" t="str">
        <f>N212</f>
        <v xml:space="preserve">The PA is set to 100% as it was not relevant for the default scenario and the nitrogen credits too small.  </v>
      </c>
      <c r="O213" s="106" t="str">
        <f>O212</f>
        <v>N
peat + straw</v>
      </c>
      <c r="P213" s="26" t="s">
        <v>1127</v>
      </c>
      <c r="Q213" s="109" t="str">
        <f t="shared" si="388"/>
        <v>/
 weighted average of (urea, ammonium nitrate, calcium ammonium nitrate and ammonium
sulphate)</v>
      </c>
      <c r="R213" s="109" t="str">
        <f t="shared" si="388"/>
        <v xml:space="preserve">?
IFA, 2008 + Ramirez CA and Worrell E, 2008
</v>
      </c>
      <c r="S213" s="109" t="str">
        <f t="shared" si="388"/>
        <v xml:space="preserve">Nutrient </v>
      </c>
      <c r="T213" s="26" t="s">
        <v>1139</v>
      </c>
      <c r="U213" s="109" t="str">
        <f t="shared" si="389"/>
        <v xml:space="preserve">Fuchs JG, Schleiss K, 2006
/
</v>
      </c>
      <c r="V213" s="109" t="str">
        <f t="shared" si="389"/>
        <v>Single constraining factor</v>
      </c>
      <c r="W213" s="109" t="str">
        <f t="shared" si="389"/>
        <v>PNA</v>
      </c>
      <c r="X213" s="109" t="str">
        <f t="shared" si="389"/>
        <v>Internal</v>
      </c>
      <c r="Y213" s="109"/>
      <c r="Z213" s="109" t="str">
        <f t="shared" si="390"/>
        <v xml:space="preserve">Yes 
1. Replacing straw instead of peat in home composting and AD in the consequential manner, where the replaced straw is used for energy production. 
+
2. Adding the substitution for P and K. </v>
      </c>
      <c r="AA213" s="109" t="str">
        <f t="shared" si="390"/>
        <v>Yes, Carbon credits increased
+
No</v>
      </c>
      <c r="AB213" s="109" t="str">
        <f t="shared" si="390"/>
        <v>1 kg of waste material mix</v>
      </c>
      <c r="AC213" s="109" t="str">
        <f t="shared" si="390"/>
        <v>/</v>
      </c>
      <c r="AD213" s="109" t="str">
        <f t="shared" si="390"/>
        <v>Yes</v>
      </c>
      <c r="AE213" s="109" t="str">
        <f t="shared" si="390"/>
        <v xml:space="preserve">From peat/ straw:
only the easily degradable non/renewable carbon emission
</v>
      </c>
    </row>
    <row r="214" spans="1:31" ht="120" x14ac:dyDescent="0.25">
      <c r="A214" s="26">
        <v>85</v>
      </c>
      <c r="B214" s="66" t="s">
        <v>687</v>
      </c>
      <c r="C214" s="29" t="s">
        <v>1140</v>
      </c>
      <c r="D214" s="30" t="s">
        <v>1141</v>
      </c>
      <c r="E214" s="26" t="s">
        <v>53</v>
      </c>
      <c r="F214" s="26">
        <v>2010</v>
      </c>
      <c r="G214" s="26" t="s">
        <v>1142</v>
      </c>
      <c r="H214" s="26">
        <v>1</v>
      </c>
      <c r="I214" s="26" t="s">
        <v>30</v>
      </c>
      <c r="J214" s="26" t="s">
        <v>2010</v>
      </c>
      <c r="K214" s="26" t="s">
        <v>126</v>
      </c>
      <c r="L214" s="26" t="s">
        <v>58</v>
      </c>
      <c r="M214" s="26" t="s">
        <v>4</v>
      </c>
      <c r="N214" s="26" t="s">
        <v>4</v>
      </c>
      <c r="O214" s="26" t="s">
        <v>35</v>
      </c>
      <c r="P214" s="26" t="s">
        <v>1143</v>
      </c>
      <c r="Q214" s="26" t="s">
        <v>53</v>
      </c>
      <c r="R214" s="26" t="s">
        <v>62</v>
      </c>
      <c r="S214" s="26" t="s">
        <v>39</v>
      </c>
      <c r="T214" s="26" t="s">
        <v>33</v>
      </c>
      <c r="U214" s="26" t="s">
        <v>662</v>
      </c>
      <c r="V214" s="42" t="s">
        <v>2026</v>
      </c>
      <c r="W214" s="42" t="s">
        <v>40</v>
      </c>
      <c r="X214" s="42" t="s">
        <v>2035</v>
      </c>
      <c r="Y214" s="26" t="s">
        <v>41</v>
      </c>
      <c r="Z214" s="26" t="s">
        <v>4</v>
      </c>
      <c r="AA214" s="26" t="s">
        <v>4</v>
      </c>
      <c r="AB214" s="26" t="s">
        <v>1144</v>
      </c>
      <c r="AC214" s="26" t="s">
        <v>286</v>
      </c>
      <c r="AD214" s="26" t="s">
        <v>41</v>
      </c>
      <c r="AE214" s="26" t="s">
        <v>42</v>
      </c>
    </row>
    <row r="215" spans="1:31" ht="105" x14ac:dyDescent="0.25">
      <c r="A215" s="26">
        <v>86</v>
      </c>
      <c r="B215" s="66" t="s">
        <v>687</v>
      </c>
      <c r="C215" s="29" t="s">
        <v>1145</v>
      </c>
      <c r="D215" s="30" t="s">
        <v>1146</v>
      </c>
      <c r="E215" s="26" t="s">
        <v>178</v>
      </c>
      <c r="F215" s="26">
        <v>2010</v>
      </c>
      <c r="G215" s="26" t="s">
        <v>89</v>
      </c>
      <c r="H215" s="26">
        <v>1</v>
      </c>
      <c r="I215" s="26" t="s">
        <v>691</v>
      </c>
      <c r="J215" s="26" t="s">
        <v>1147</v>
      </c>
      <c r="K215" s="26" t="s">
        <v>1148</v>
      </c>
      <c r="L215" s="26" t="s">
        <v>72</v>
      </c>
      <c r="M215" s="26" t="s">
        <v>1149</v>
      </c>
      <c r="N215" s="26" t="s">
        <v>53</v>
      </c>
      <c r="O215" s="26" t="s">
        <v>1150</v>
      </c>
      <c r="P215" s="26" t="s">
        <v>1151</v>
      </c>
      <c r="Q215" s="26" t="s">
        <v>1152</v>
      </c>
      <c r="R215" s="26" t="s">
        <v>1153</v>
      </c>
      <c r="S215" s="26" t="s">
        <v>104</v>
      </c>
      <c r="T215" s="26" t="s">
        <v>1154</v>
      </c>
      <c r="U215" s="26" t="s">
        <v>1155</v>
      </c>
      <c r="V215" s="42" t="s">
        <v>2026</v>
      </c>
      <c r="W215" s="42" t="s">
        <v>40</v>
      </c>
      <c r="X215" s="42" t="s">
        <v>2035</v>
      </c>
      <c r="Y215" s="26" t="s">
        <v>41</v>
      </c>
      <c r="Z215" s="26" t="s">
        <v>1156</v>
      </c>
      <c r="AA215" s="26" t="s">
        <v>2078</v>
      </c>
      <c r="AB215" s="26" t="s">
        <v>1157</v>
      </c>
      <c r="AC215" s="26" t="s">
        <v>865</v>
      </c>
      <c r="AD215" s="26" t="s">
        <v>41</v>
      </c>
      <c r="AE215" s="26" t="s">
        <v>42</v>
      </c>
    </row>
    <row r="216" spans="1:31" ht="60" x14ac:dyDescent="0.25">
      <c r="A216" s="109">
        <v>87</v>
      </c>
      <c r="B216" s="104" t="s">
        <v>687</v>
      </c>
      <c r="C216" s="110" t="s">
        <v>1158</v>
      </c>
      <c r="D216" s="110" t="s">
        <v>1159</v>
      </c>
      <c r="E216" s="109" t="s">
        <v>76</v>
      </c>
      <c r="F216" s="109">
        <v>2004</v>
      </c>
      <c r="G216" s="109" t="s">
        <v>2011</v>
      </c>
      <c r="H216" s="109">
        <v>3</v>
      </c>
      <c r="I216" s="26" t="s">
        <v>101</v>
      </c>
      <c r="J216" s="26" t="s">
        <v>1160</v>
      </c>
      <c r="K216" s="26" t="s">
        <v>126</v>
      </c>
      <c r="L216" s="26" t="s">
        <v>126</v>
      </c>
      <c r="M216" s="31" t="s">
        <v>1161</v>
      </c>
      <c r="N216" s="26" t="s">
        <v>1162</v>
      </c>
      <c r="O216" s="26" t="s">
        <v>35</v>
      </c>
      <c r="P216" s="109" t="s">
        <v>1143</v>
      </c>
      <c r="Q216" s="109" t="s">
        <v>1163</v>
      </c>
      <c r="R216" s="109" t="s">
        <v>1164</v>
      </c>
      <c r="S216" s="109" t="s">
        <v>104</v>
      </c>
      <c r="T216" s="109" t="s">
        <v>53</v>
      </c>
      <c r="U216" s="109" t="s">
        <v>2072</v>
      </c>
      <c r="V216" s="109" t="s">
        <v>2026</v>
      </c>
      <c r="W216" s="109" t="s">
        <v>40</v>
      </c>
      <c r="X216" s="109" t="s">
        <v>2035</v>
      </c>
      <c r="Y216" s="109" t="s">
        <v>42</v>
      </c>
      <c r="Z216" s="109" t="s">
        <v>4</v>
      </c>
      <c r="AA216" s="109" t="s">
        <v>4</v>
      </c>
      <c r="AB216" s="109" t="s">
        <v>2012</v>
      </c>
      <c r="AC216" s="109" t="s">
        <v>363</v>
      </c>
      <c r="AD216" s="109" t="s">
        <v>41</v>
      </c>
      <c r="AE216" s="109" t="s">
        <v>42</v>
      </c>
    </row>
    <row r="217" spans="1:31" ht="60" x14ac:dyDescent="0.25">
      <c r="A217" s="109">
        <f>A216</f>
        <v>87</v>
      </c>
      <c r="B217" s="104"/>
      <c r="C217" s="109" t="str">
        <f t="shared" ref="C217:H218" si="391">C216</f>
        <v>Lundin M., Olofsson M., Pettersson G.J., Zetterlund H.</v>
      </c>
      <c r="D217" s="109" t="str">
        <f t="shared" si="391"/>
        <v>Environmental and economic assessment of sewage sludge handling options</v>
      </c>
      <c r="E217" s="109" t="str">
        <f t="shared" si="391"/>
        <v xml:space="preserve">ALCA (inex.)
</v>
      </c>
      <c r="F217" s="109">
        <f t="shared" si="391"/>
        <v>2004</v>
      </c>
      <c r="G217" s="109" t="str">
        <f t="shared" si="391"/>
        <v>Sewage sludge management</v>
      </c>
      <c r="H217" s="109">
        <f t="shared" si="391"/>
        <v>3</v>
      </c>
      <c r="I217" s="26" t="s">
        <v>1165</v>
      </c>
      <c r="J217" s="26" t="s">
        <v>1166</v>
      </c>
      <c r="K217" s="26" t="str">
        <f>K216</f>
        <v>Sludge</v>
      </c>
      <c r="L217" s="26" t="s">
        <v>202</v>
      </c>
      <c r="M217" s="31" t="str">
        <f>M216</f>
        <v>N: 40%
P: 70%</v>
      </c>
      <c r="N217" s="26" t="str">
        <f>N216</f>
        <v>Bengtsson et al., 1997; Dalemo et al., 1998</v>
      </c>
      <c r="O217" s="26" t="s">
        <v>35</v>
      </c>
      <c r="P217" s="109" t="str">
        <f t="shared" ref="P217:T217" si="392">P216</f>
        <v xml:space="preserve">N-fertilizer 
P-fertilizer </v>
      </c>
      <c r="Q217" s="109" t="str">
        <f t="shared" si="392"/>
        <v xml:space="preserve">Ammonium nitrate
Triple superphosphate
</v>
      </c>
      <c r="R217" s="109" t="str">
        <f t="shared" si="392"/>
        <v>Davis and Haglund, 1999</v>
      </c>
      <c r="S217" s="109" t="str">
        <f t="shared" si="392"/>
        <v>Nutrient</v>
      </c>
      <c r="T217" s="109" t="str">
        <f t="shared" si="392"/>
        <v>?</v>
      </c>
      <c r="U217" s="109" t="str">
        <f>U216</f>
        <v>see PNA</v>
      </c>
      <c r="V217" s="109" t="str">
        <f t="shared" ref="V217:X217" si="393">V216</f>
        <v>Single constraining factor</v>
      </c>
      <c r="W217" s="109" t="str">
        <f t="shared" ref="W217" si="394">W216</f>
        <v>PNA</v>
      </c>
      <c r="X217" s="109" t="str">
        <f t="shared" si="393"/>
        <v>Internal</v>
      </c>
      <c r="Y217" s="109"/>
      <c r="Z217" s="109" t="str">
        <f t="shared" ref="Z217:AE218" si="395">Z216</f>
        <v>/</v>
      </c>
      <c r="AA217" s="109" t="str">
        <f t="shared" si="395"/>
        <v>/</v>
      </c>
      <c r="AB217" s="109" t="str">
        <f t="shared" si="395"/>
        <v>The handling of 1 metric tons of sludge
in dry matter</v>
      </c>
      <c r="AC217" s="109" t="str">
        <f t="shared" si="395"/>
        <v xml:space="preserve">Sweden </v>
      </c>
      <c r="AD217" s="109" t="str">
        <f t="shared" si="395"/>
        <v>Yes</v>
      </c>
      <c r="AE217" s="109" t="str">
        <f t="shared" si="395"/>
        <v>No</v>
      </c>
    </row>
    <row r="218" spans="1:31" ht="75" x14ac:dyDescent="0.25">
      <c r="A218" s="109">
        <f>A217</f>
        <v>87</v>
      </c>
      <c r="B218" s="104"/>
      <c r="C218" s="109" t="str">
        <f t="shared" si="391"/>
        <v>Lundin M., Olofsson M., Pettersson G.J., Zetterlund H.</v>
      </c>
      <c r="D218" s="109" t="str">
        <f t="shared" si="391"/>
        <v>Environmental and economic assessment of sewage sludge handling options</v>
      </c>
      <c r="E218" s="109" t="str">
        <f t="shared" si="391"/>
        <v xml:space="preserve">ALCA (inex.)
</v>
      </c>
      <c r="F218" s="109">
        <f t="shared" si="391"/>
        <v>2004</v>
      </c>
      <c r="G218" s="109" t="str">
        <f t="shared" si="391"/>
        <v>Sewage sludge management</v>
      </c>
      <c r="H218" s="109">
        <f t="shared" si="391"/>
        <v>3</v>
      </c>
      <c r="I218" s="26" t="s">
        <v>1167</v>
      </c>
      <c r="J218" s="26" t="s">
        <v>2013</v>
      </c>
      <c r="K218" s="26" t="str">
        <f>K217</f>
        <v>Sludge</v>
      </c>
      <c r="L218" s="26" t="s">
        <v>1168</v>
      </c>
      <c r="M218" s="31" t="str">
        <f>M217</f>
        <v>N: 40%
P: 70%</v>
      </c>
      <c r="N218" s="26" t="str">
        <f>N217</f>
        <v>Bengtsson et al., 1997; Dalemo et al., 1998</v>
      </c>
      <c r="O218" s="26" t="s">
        <v>580</v>
      </c>
      <c r="P218" s="26" t="s">
        <v>1169</v>
      </c>
      <c r="Q218" s="26" t="s">
        <v>1170</v>
      </c>
      <c r="R218" s="26" t="s">
        <v>1171</v>
      </c>
      <c r="S218" s="26" t="s">
        <v>1172</v>
      </c>
      <c r="T218" s="109" t="str">
        <f>T217</f>
        <v>?</v>
      </c>
      <c r="U218" s="109" t="str">
        <f>U217</f>
        <v>see PNA</v>
      </c>
      <c r="V218" s="109" t="str">
        <f>V217</f>
        <v>Single constraining factor</v>
      </c>
      <c r="W218" s="109" t="str">
        <f>W217</f>
        <v>PNA</v>
      </c>
      <c r="X218" s="109" t="str">
        <f>X217</f>
        <v>Internal</v>
      </c>
      <c r="Y218" s="109"/>
      <c r="Z218" s="109" t="str">
        <f t="shared" si="395"/>
        <v>/</v>
      </c>
      <c r="AA218" s="109" t="str">
        <f t="shared" si="395"/>
        <v>/</v>
      </c>
      <c r="AB218" s="109" t="str">
        <f t="shared" si="395"/>
        <v>The handling of 1 metric tons of sludge
in dry matter</v>
      </c>
      <c r="AC218" s="109" t="str">
        <f t="shared" si="395"/>
        <v xml:space="preserve">Sweden </v>
      </c>
      <c r="AD218" s="109" t="str">
        <f t="shared" si="395"/>
        <v>Yes</v>
      </c>
      <c r="AE218" s="109" t="str">
        <f t="shared" si="395"/>
        <v>No</v>
      </c>
    </row>
    <row r="219" spans="1:31" ht="30" x14ac:dyDescent="0.25">
      <c r="A219" s="109">
        <v>88</v>
      </c>
      <c r="B219" s="105" t="s">
        <v>687</v>
      </c>
      <c r="C219" s="110" t="s">
        <v>1173</v>
      </c>
      <c r="D219" s="110" t="s">
        <v>1174</v>
      </c>
      <c r="E219" s="109" t="s">
        <v>1175</v>
      </c>
      <c r="F219" s="109">
        <v>1998</v>
      </c>
      <c r="G219" s="109" t="s">
        <v>1176</v>
      </c>
      <c r="H219" s="109">
        <v>3</v>
      </c>
      <c r="I219" s="26" t="s">
        <v>373</v>
      </c>
      <c r="J219" s="26" t="s">
        <v>1177</v>
      </c>
      <c r="K219" s="26" t="s">
        <v>1178</v>
      </c>
      <c r="L219" s="26" t="s">
        <v>58</v>
      </c>
      <c r="M219" s="31" t="s">
        <v>53</v>
      </c>
      <c r="N219" s="26" t="s">
        <v>53</v>
      </c>
      <c r="O219" s="109" t="s">
        <v>35</v>
      </c>
      <c r="P219" s="109" t="s">
        <v>1179</v>
      </c>
      <c r="Q219" s="109" t="s">
        <v>53</v>
      </c>
      <c r="R219" s="109" t="s">
        <v>53</v>
      </c>
      <c r="S219" s="109" t="s">
        <v>53</v>
      </c>
      <c r="T219" s="109" t="s">
        <v>53</v>
      </c>
      <c r="U219" s="109" t="s">
        <v>53</v>
      </c>
      <c r="V219" s="109" t="s">
        <v>53</v>
      </c>
      <c r="W219" s="109" t="s">
        <v>4</v>
      </c>
      <c r="X219" s="109" t="s">
        <v>4</v>
      </c>
      <c r="Y219" s="109" t="s">
        <v>41</v>
      </c>
      <c r="Z219" s="109" t="s">
        <v>4</v>
      </c>
      <c r="AA219" s="109" t="s">
        <v>4</v>
      </c>
      <c r="AB219" s="109" t="s">
        <v>1180</v>
      </c>
      <c r="AC219" s="109" t="s">
        <v>363</v>
      </c>
      <c r="AD219" s="109" t="s">
        <v>42</v>
      </c>
      <c r="AE219" s="109" t="s">
        <v>4</v>
      </c>
    </row>
    <row r="220" spans="1:31" ht="30" x14ac:dyDescent="0.25">
      <c r="A220" s="109">
        <f>A219</f>
        <v>88</v>
      </c>
      <c r="B220" s="105"/>
      <c r="C220" s="109" t="str">
        <f t="shared" ref="C220:D222" si="396">C219</f>
        <v>Tillman A.-M., Svingby M., Lundström H.</v>
      </c>
      <c r="D220" s="109" t="str">
        <f t="shared" si="396"/>
        <v>Life cycle assessment of municipal waste water systems</v>
      </c>
      <c r="E220" s="109" t="str">
        <f>E219</f>
        <v>LCI study (with marginal market of avoided product)</v>
      </c>
      <c r="F220" s="109">
        <f t="shared" ref="F220:H222" si="397">F219</f>
        <v>1998</v>
      </c>
      <c r="G220" s="109" t="str">
        <f t="shared" si="397"/>
        <v xml:space="preserve">WWTP with nutrient recycling </v>
      </c>
      <c r="H220" s="109">
        <f t="shared" si="397"/>
        <v>3</v>
      </c>
      <c r="I220" s="26" t="s">
        <v>374</v>
      </c>
      <c r="J220" s="26" t="s">
        <v>1181</v>
      </c>
      <c r="K220" s="26" t="str">
        <f>K219</f>
        <v xml:space="preserve">Household wastewater </v>
      </c>
      <c r="L220" s="26" t="s">
        <v>72</v>
      </c>
      <c r="M220" s="31" t="str">
        <f t="shared" ref="M220:N222" si="398">M219</f>
        <v>?</v>
      </c>
      <c r="N220" s="26" t="str">
        <f t="shared" si="398"/>
        <v>?</v>
      </c>
      <c r="O220" s="109" t="str">
        <f t="shared" ref="O220:S222" si="399">O219</f>
        <v>N
P</v>
      </c>
      <c r="P220" s="109" t="str">
        <f t="shared" si="399"/>
        <v>N-fertilizer
P-fertilizer</v>
      </c>
      <c r="Q220" s="109" t="str">
        <f t="shared" si="399"/>
        <v>?</v>
      </c>
      <c r="R220" s="109" t="str">
        <f t="shared" si="399"/>
        <v>?</v>
      </c>
      <c r="S220" s="109" t="str">
        <f t="shared" si="399"/>
        <v>?</v>
      </c>
      <c r="T220" s="109" t="str">
        <f t="shared" ref="T220:U222" si="400">T219</f>
        <v>?</v>
      </c>
      <c r="U220" s="109" t="str">
        <f t="shared" si="400"/>
        <v>?</v>
      </c>
      <c r="V220" s="109" t="str">
        <f t="shared" ref="V220:X220" si="401">V219</f>
        <v>?</v>
      </c>
      <c r="W220" s="109" t="str">
        <f t="shared" ref="W220" si="402">W219</f>
        <v>/</v>
      </c>
      <c r="X220" s="109" t="str">
        <f t="shared" si="401"/>
        <v>/</v>
      </c>
      <c r="Y220" s="109"/>
      <c r="Z220" s="109" t="str">
        <f t="shared" ref="Z220:AE222" si="403">Z219</f>
        <v>/</v>
      </c>
      <c r="AA220" s="109" t="str">
        <f t="shared" si="403"/>
        <v>/</v>
      </c>
      <c r="AB220" s="109" t="str">
        <f t="shared" si="403"/>
        <v>The treatment of the waste water from one person equivalent (p.e.) during one year</v>
      </c>
      <c r="AC220" s="109" t="str">
        <f t="shared" si="403"/>
        <v xml:space="preserve">Sweden </v>
      </c>
      <c r="AD220" s="109" t="str">
        <f t="shared" si="403"/>
        <v>No</v>
      </c>
      <c r="AE220" s="109" t="str">
        <f t="shared" si="403"/>
        <v>/</v>
      </c>
    </row>
    <row r="221" spans="1:31" ht="75" x14ac:dyDescent="0.25">
      <c r="A221" s="109">
        <f>A220</f>
        <v>88</v>
      </c>
      <c r="B221" s="105"/>
      <c r="C221" s="109" t="str">
        <f t="shared" si="396"/>
        <v>Tillman A.-M., Svingby M., Lundström H.</v>
      </c>
      <c r="D221" s="109" t="str">
        <f t="shared" si="396"/>
        <v>Life cycle assessment of municipal waste water systems</v>
      </c>
      <c r="E221" s="109" t="str">
        <f>E220</f>
        <v>LCI study (with marginal market of avoided product)</v>
      </c>
      <c r="F221" s="109">
        <f t="shared" si="397"/>
        <v>1998</v>
      </c>
      <c r="G221" s="109" t="str">
        <f t="shared" si="397"/>
        <v xml:space="preserve">WWTP with nutrient recycling </v>
      </c>
      <c r="H221" s="109">
        <f t="shared" si="397"/>
        <v>3</v>
      </c>
      <c r="I221" s="26" t="s">
        <v>1934</v>
      </c>
      <c r="J221" s="26" t="s">
        <v>1182</v>
      </c>
      <c r="K221" s="26" t="s">
        <v>1183</v>
      </c>
      <c r="L221" s="26" t="s">
        <v>58</v>
      </c>
      <c r="M221" s="31" t="str">
        <f t="shared" si="398"/>
        <v>?</v>
      </c>
      <c r="N221" s="26" t="str">
        <f t="shared" si="398"/>
        <v>?</v>
      </c>
      <c r="O221" s="109" t="str">
        <f t="shared" si="399"/>
        <v>N
P</v>
      </c>
      <c r="P221" s="109" t="str">
        <f t="shared" si="399"/>
        <v>N-fertilizer
P-fertilizer</v>
      </c>
      <c r="Q221" s="109" t="str">
        <f t="shared" si="399"/>
        <v>?</v>
      </c>
      <c r="R221" s="109" t="str">
        <f t="shared" si="399"/>
        <v>?</v>
      </c>
      <c r="S221" s="109" t="str">
        <f t="shared" si="399"/>
        <v>?</v>
      </c>
      <c r="T221" s="109" t="str">
        <f t="shared" si="400"/>
        <v>?</v>
      </c>
      <c r="U221" s="109" t="str">
        <f t="shared" si="400"/>
        <v>?</v>
      </c>
      <c r="V221" s="109" t="str">
        <f t="shared" ref="V221:X221" si="404">V220</f>
        <v>?</v>
      </c>
      <c r="W221" s="109" t="str">
        <f t="shared" ref="W221" si="405">W220</f>
        <v>/</v>
      </c>
      <c r="X221" s="109" t="str">
        <f t="shared" si="404"/>
        <v>/</v>
      </c>
      <c r="Y221" s="109"/>
      <c r="Z221" s="109" t="str">
        <f t="shared" si="403"/>
        <v>/</v>
      </c>
      <c r="AA221" s="109" t="str">
        <f t="shared" si="403"/>
        <v>/</v>
      </c>
      <c r="AB221" s="109" t="str">
        <f t="shared" si="403"/>
        <v>The treatment of the waste water from one person equivalent (p.e.) during one year</v>
      </c>
      <c r="AC221" s="109" t="str">
        <f t="shared" si="403"/>
        <v xml:space="preserve">Sweden </v>
      </c>
      <c r="AD221" s="109" t="str">
        <f t="shared" si="403"/>
        <v>No</v>
      </c>
      <c r="AE221" s="109" t="str">
        <f t="shared" si="403"/>
        <v>/</v>
      </c>
    </row>
    <row r="222" spans="1:31" ht="60" x14ac:dyDescent="0.25">
      <c r="A222" s="109">
        <f>A221</f>
        <v>88</v>
      </c>
      <c r="B222" s="105"/>
      <c r="C222" s="109" t="str">
        <f t="shared" si="396"/>
        <v>Tillman A.-M., Svingby M., Lundström H.</v>
      </c>
      <c r="D222" s="109" t="str">
        <f t="shared" si="396"/>
        <v>Life cycle assessment of municipal waste water systems</v>
      </c>
      <c r="E222" s="109" t="str">
        <f>E221</f>
        <v>LCI study (with marginal market of avoided product)</v>
      </c>
      <c r="F222" s="109">
        <f t="shared" si="397"/>
        <v>1998</v>
      </c>
      <c r="G222" s="109" t="str">
        <f t="shared" si="397"/>
        <v xml:space="preserve">WWTP with nutrient recycling </v>
      </c>
      <c r="H222" s="109">
        <f t="shared" si="397"/>
        <v>3</v>
      </c>
      <c r="I222" s="26" t="s">
        <v>101</v>
      </c>
      <c r="J222" s="26" t="s">
        <v>1184</v>
      </c>
      <c r="K222" s="26" t="s">
        <v>1185</v>
      </c>
      <c r="L222" s="26" t="s">
        <v>1186</v>
      </c>
      <c r="M222" s="31" t="str">
        <f t="shared" si="398"/>
        <v>?</v>
      </c>
      <c r="N222" s="26" t="str">
        <f t="shared" si="398"/>
        <v>?</v>
      </c>
      <c r="O222" s="109" t="str">
        <f t="shared" si="399"/>
        <v>N
P</v>
      </c>
      <c r="P222" s="109" t="str">
        <f t="shared" si="399"/>
        <v>N-fertilizer
P-fertilizer</v>
      </c>
      <c r="Q222" s="109" t="str">
        <f t="shared" si="399"/>
        <v>?</v>
      </c>
      <c r="R222" s="109" t="str">
        <f t="shared" si="399"/>
        <v>?</v>
      </c>
      <c r="S222" s="109" t="str">
        <f t="shared" si="399"/>
        <v>?</v>
      </c>
      <c r="T222" s="109" t="str">
        <f t="shared" si="400"/>
        <v>?</v>
      </c>
      <c r="U222" s="109" t="str">
        <f t="shared" si="400"/>
        <v>?</v>
      </c>
      <c r="V222" s="109" t="str">
        <f t="shared" ref="V222:X222" si="406">V221</f>
        <v>?</v>
      </c>
      <c r="W222" s="109" t="str">
        <f t="shared" ref="W222" si="407">W221</f>
        <v>/</v>
      </c>
      <c r="X222" s="109" t="str">
        <f t="shared" si="406"/>
        <v>/</v>
      </c>
      <c r="Y222" s="109"/>
      <c r="Z222" s="109" t="str">
        <f t="shared" si="403"/>
        <v>/</v>
      </c>
      <c r="AA222" s="109" t="str">
        <f t="shared" si="403"/>
        <v>/</v>
      </c>
      <c r="AB222" s="109" t="str">
        <f t="shared" si="403"/>
        <v>The treatment of the waste water from one person equivalent (p.e.) during one year</v>
      </c>
      <c r="AC222" s="109" t="str">
        <f t="shared" si="403"/>
        <v xml:space="preserve">Sweden </v>
      </c>
      <c r="AD222" s="109" t="str">
        <f t="shared" si="403"/>
        <v>No</v>
      </c>
      <c r="AE222" s="109" t="str">
        <f t="shared" si="403"/>
        <v>/</v>
      </c>
    </row>
    <row r="223" spans="1:31" s="14" customFormat="1" ht="45" x14ac:dyDescent="0.25">
      <c r="A223" s="153">
        <v>89</v>
      </c>
      <c r="B223" s="154" t="s">
        <v>2048</v>
      </c>
      <c r="C223" s="136" t="s">
        <v>1187</v>
      </c>
      <c r="D223" s="136" t="s">
        <v>1188</v>
      </c>
      <c r="E223" s="113" t="s">
        <v>53</v>
      </c>
      <c r="F223" s="113">
        <v>2012</v>
      </c>
      <c r="G223" s="113" t="s">
        <v>1189</v>
      </c>
      <c r="H223" s="155">
        <v>2</v>
      </c>
      <c r="I223" s="4" t="s">
        <v>213</v>
      </c>
      <c r="J223" s="4" t="s">
        <v>1190</v>
      </c>
      <c r="K223" s="4" t="s">
        <v>262</v>
      </c>
      <c r="L223" s="4" t="s">
        <v>1191</v>
      </c>
      <c r="M223" s="113" t="s">
        <v>1017</v>
      </c>
      <c r="N223" s="113" t="s">
        <v>1192</v>
      </c>
      <c r="O223" s="113" t="s">
        <v>35</v>
      </c>
      <c r="P223" s="113" t="s">
        <v>142</v>
      </c>
      <c r="Q223" s="113" t="s">
        <v>53</v>
      </c>
      <c r="R223" s="113" t="s">
        <v>1193</v>
      </c>
      <c r="S223" s="113" t="s">
        <v>104</v>
      </c>
      <c r="T223" s="114">
        <v>1</v>
      </c>
      <c r="U223" s="113" t="s">
        <v>541</v>
      </c>
      <c r="V223" s="113" t="s">
        <v>2026</v>
      </c>
      <c r="W223" s="113" t="s">
        <v>2030</v>
      </c>
      <c r="X223" s="113" t="s">
        <v>2035</v>
      </c>
      <c r="Y223" s="113" t="s">
        <v>41</v>
      </c>
      <c r="Z223" s="113" t="s">
        <v>1195</v>
      </c>
      <c r="AA223" s="4" t="s">
        <v>2080</v>
      </c>
      <c r="AB223" s="113" t="s">
        <v>1196</v>
      </c>
      <c r="AC223" s="112" t="s">
        <v>363</v>
      </c>
      <c r="AD223" s="112" t="s">
        <v>41</v>
      </c>
      <c r="AE223" s="112" t="s">
        <v>42</v>
      </c>
    </row>
    <row r="224" spans="1:31" s="14" customFormat="1" ht="30" x14ac:dyDescent="0.25">
      <c r="A224" s="153"/>
      <c r="B224" s="154"/>
      <c r="C224" s="136"/>
      <c r="D224" s="136"/>
      <c r="E224" s="113"/>
      <c r="F224" s="113"/>
      <c r="G224" s="113"/>
      <c r="H224" s="155"/>
      <c r="I224" s="4" t="s">
        <v>1194</v>
      </c>
      <c r="J224" s="4" t="s">
        <v>1197</v>
      </c>
      <c r="K224" s="4" t="s">
        <v>725</v>
      </c>
      <c r="L224" s="4" t="s">
        <v>161</v>
      </c>
      <c r="M224" s="113"/>
      <c r="N224" s="113"/>
      <c r="O224" s="113"/>
      <c r="P224" s="113"/>
      <c r="Q224" s="113"/>
      <c r="R224" s="113"/>
      <c r="S224" s="113"/>
      <c r="T224" s="113"/>
      <c r="U224" s="113"/>
      <c r="V224" s="113"/>
      <c r="W224" s="113"/>
      <c r="X224" s="113"/>
      <c r="Y224" s="113"/>
      <c r="Z224" s="113"/>
      <c r="AA224" s="4" t="s">
        <v>2079</v>
      </c>
      <c r="AB224" s="113"/>
      <c r="AC224" s="112"/>
      <c r="AD224" s="112"/>
      <c r="AE224" s="112"/>
    </row>
    <row r="225" spans="1:31" s="14" customFormat="1" ht="36.75" customHeight="1" x14ac:dyDescent="0.25">
      <c r="A225" s="152">
        <v>90</v>
      </c>
      <c r="B225" s="118" t="s">
        <v>2048</v>
      </c>
      <c r="C225" s="119" t="s">
        <v>1198</v>
      </c>
      <c r="D225" s="119" t="s">
        <v>1199</v>
      </c>
      <c r="E225" s="121" t="s">
        <v>53</v>
      </c>
      <c r="F225" s="112">
        <v>2010</v>
      </c>
      <c r="G225" s="113" t="s">
        <v>1946</v>
      </c>
      <c r="H225" s="112">
        <v>2</v>
      </c>
      <c r="I225" s="4" t="s">
        <v>213</v>
      </c>
      <c r="J225" s="4" t="s">
        <v>1200</v>
      </c>
      <c r="K225" s="4" t="s">
        <v>1201</v>
      </c>
      <c r="L225" s="4" t="s">
        <v>1201</v>
      </c>
      <c r="M225" s="112" t="s">
        <v>1204</v>
      </c>
      <c r="N225" s="112" t="s">
        <v>53</v>
      </c>
      <c r="O225" s="112" t="s">
        <v>1081</v>
      </c>
      <c r="P225" s="112" t="s">
        <v>1205</v>
      </c>
      <c r="Q225" s="112" t="s">
        <v>1206</v>
      </c>
      <c r="R225" s="112" t="s">
        <v>53</v>
      </c>
      <c r="S225" s="112" t="s">
        <v>39</v>
      </c>
      <c r="T225" s="122">
        <v>1</v>
      </c>
      <c r="U225" s="112" t="s">
        <v>53</v>
      </c>
      <c r="V225" s="112" t="s">
        <v>2026</v>
      </c>
      <c r="W225" s="112" t="s">
        <v>2030</v>
      </c>
      <c r="X225" s="112" t="s">
        <v>2035</v>
      </c>
      <c r="Y225" s="112" t="s">
        <v>41</v>
      </c>
      <c r="Z225" s="112" t="s">
        <v>42</v>
      </c>
      <c r="AA225" s="112" t="s">
        <v>4</v>
      </c>
      <c r="AB225" s="112" t="s">
        <v>1207</v>
      </c>
      <c r="AC225" s="112" t="s">
        <v>1208</v>
      </c>
      <c r="AD225" s="112" t="s">
        <v>41</v>
      </c>
      <c r="AE225" s="112" t="s">
        <v>42</v>
      </c>
    </row>
    <row r="226" spans="1:31" s="14" customFormat="1" ht="75" x14ac:dyDescent="0.25">
      <c r="A226" s="152"/>
      <c r="B226" s="118"/>
      <c r="C226" s="120"/>
      <c r="D226" s="120"/>
      <c r="E226" s="121"/>
      <c r="F226" s="112"/>
      <c r="G226" s="113"/>
      <c r="H226" s="112"/>
      <c r="I226" s="4" t="s">
        <v>691</v>
      </c>
      <c r="J226" s="4" t="s">
        <v>1202</v>
      </c>
      <c r="K226" s="4" t="s">
        <v>1203</v>
      </c>
      <c r="L226" s="4" t="s">
        <v>297</v>
      </c>
      <c r="M226" s="112"/>
      <c r="N226" s="112"/>
      <c r="O226" s="112"/>
      <c r="P226" s="112"/>
      <c r="Q226" s="112"/>
      <c r="R226" s="112"/>
      <c r="S226" s="112"/>
      <c r="T226" s="112"/>
      <c r="U226" s="112"/>
      <c r="V226" s="112"/>
      <c r="W226" s="112"/>
      <c r="X226" s="112"/>
      <c r="Y226" s="112"/>
      <c r="Z226" s="112"/>
      <c r="AA226" s="112"/>
      <c r="AB226" s="112"/>
      <c r="AC226" s="112"/>
      <c r="AD226" s="112"/>
      <c r="AE226" s="112"/>
    </row>
  </sheetData>
  <mergeCells count="1262">
    <mergeCell ref="A2:A3"/>
    <mergeCell ref="H8:H9"/>
    <mergeCell ref="P8:P9"/>
    <mergeCell ref="Q8:Q9"/>
    <mergeCell ref="R8:R9"/>
    <mergeCell ref="S8:S9"/>
    <mergeCell ref="A8:A9"/>
    <mergeCell ref="AA4:AA7"/>
    <mergeCell ref="AB4:AB7"/>
    <mergeCell ref="AC4:AC7"/>
    <mergeCell ref="AD4:AD7"/>
    <mergeCell ref="AE4:AE7"/>
    <mergeCell ref="Y4:Y7"/>
    <mergeCell ref="Z4:Z7"/>
    <mergeCell ref="A225:A226"/>
    <mergeCell ref="Z223:Z224"/>
    <mergeCell ref="AB223:AB224"/>
    <mergeCell ref="AC223:AC224"/>
    <mergeCell ref="AD223:AD224"/>
    <mergeCell ref="AE223:AE224"/>
    <mergeCell ref="T223:T224"/>
    <mergeCell ref="U223:U224"/>
    <mergeCell ref="Y223:Y224"/>
    <mergeCell ref="W2:W3"/>
    <mergeCell ref="A223:A224"/>
    <mergeCell ref="B223:B224"/>
    <mergeCell ref="F223:F224"/>
    <mergeCell ref="G223:G224"/>
    <mergeCell ref="H223:H224"/>
    <mergeCell ref="E223:E224"/>
    <mergeCell ref="D223:D224"/>
    <mergeCell ref="C223:C224"/>
    <mergeCell ref="O223:O224"/>
    <mergeCell ref="M223:M224"/>
    <mergeCell ref="N223:N224"/>
    <mergeCell ref="P223:P224"/>
    <mergeCell ref="Q223:Q224"/>
    <mergeCell ref="R223:R224"/>
    <mergeCell ref="S223:S224"/>
    <mergeCell ref="AC2:AC3"/>
    <mergeCell ref="AD2:AD3"/>
    <mergeCell ref="AE2:AE3"/>
    <mergeCell ref="Y2:Y3"/>
    <mergeCell ref="C2:C3"/>
    <mergeCell ref="D2:D3"/>
    <mergeCell ref="E2:E3"/>
    <mergeCell ref="H2:H3"/>
    <mergeCell ref="P2:P3"/>
    <mergeCell ref="Q2:Q3"/>
    <mergeCell ref="R2:R3"/>
    <mergeCell ref="S2:S3"/>
    <mergeCell ref="AB2:AB3"/>
    <mergeCell ref="T2:T3"/>
    <mergeCell ref="F2:F3"/>
    <mergeCell ref="G2:G3"/>
    <mergeCell ref="X2:X3"/>
    <mergeCell ref="X4:X7"/>
    <mergeCell ref="W4:W7"/>
    <mergeCell ref="A10:A11"/>
    <mergeCell ref="C10:C11"/>
    <mergeCell ref="D10:D11"/>
    <mergeCell ref="E10:E11"/>
    <mergeCell ref="F10:F11"/>
    <mergeCell ref="G10:G11"/>
    <mergeCell ref="H10:H11"/>
    <mergeCell ref="T10:T11"/>
    <mergeCell ref="X8:X9"/>
    <mergeCell ref="W8:W9"/>
    <mergeCell ref="H4:H7"/>
    <mergeCell ref="P4:P7"/>
    <mergeCell ref="Q4:Q7"/>
    <mergeCell ref="R4:R7"/>
    <mergeCell ref="S4:S7"/>
    <mergeCell ref="T4:T7"/>
    <mergeCell ref="A4:A7"/>
    <mergeCell ref="C4:C7"/>
    <mergeCell ref="D4:D7"/>
    <mergeCell ref="E4:E7"/>
    <mergeCell ref="F4:F7"/>
    <mergeCell ref="G4:G7"/>
    <mergeCell ref="C8:C9"/>
    <mergeCell ref="D8:D9"/>
    <mergeCell ref="E8:E9"/>
    <mergeCell ref="F8:F9"/>
    <mergeCell ref="G8:G9"/>
    <mergeCell ref="U4:U7"/>
    <mergeCell ref="T8:T9"/>
    <mergeCell ref="U8:U9"/>
    <mergeCell ref="AE8:AE9"/>
    <mergeCell ref="Z8:Z9"/>
    <mergeCell ref="AA8:AA9"/>
    <mergeCell ref="AB8:AB9"/>
    <mergeCell ref="AA10:AA11"/>
    <mergeCell ref="AB10:AB11"/>
    <mergeCell ref="AC10:AC11"/>
    <mergeCell ref="AD10:AD11"/>
    <mergeCell ref="AE10:AE11"/>
    <mergeCell ref="AC8:AC9"/>
    <mergeCell ref="AD8:AD9"/>
    <mergeCell ref="Y8:Y9"/>
    <mergeCell ref="Y10:Y11"/>
    <mergeCell ref="Z10:Z11"/>
    <mergeCell ref="T12:T18"/>
    <mergeCell ref="U12:U18"/>
    <mergeCell ref="H12:H18"/>
    <mergeCell ref="P12:P18"/>
    <mergeCell ref="Q12:Q18"/>
    <mergeCell ref="R12:R18"/>
    <mergeCell ref="S12:S18"/>
    <mergeCell ref="X10:X11"/>
    <mergeCell ref="X13:X14"/>
    <mergeCell ref="X15:X18"/>
    <mergeCell ref="W10:W11"/>
    <mergeCell ref="W13:W14"/>
    <mergeCell ref="W15:W18"/>
    <mergeCell ref="U10:U11"/>
    <mergeCell ref="Y12:Y18"/>
    <mergeCell ref="Z12:Z18"/>
    <mergeCell ref="AA12:AA18"/>
    <mergeCell ref="A12:A18"/>
    <mergeCell ref="C12:C18"/>
    <mergeCell ref="D12:D18"/>
    <mergeCell ref="E12:E18"/>
    <mergeCell ref="F12:F18"/>
    <mergeCell ref="G12:G18"/>
    <mergeCell ref="A19:A20"/>
    <mergeCell ref="C19:C20"/>
    <mergeCell ref="D19:D20"/>
    <mergeCell ref="E19:E20"/>
    <mergeCell ref="F19:F20"/>
    <mergeCell ref="G19:G20"/>
    <mergeCell ref="AE13:AE14"/>
    <mergeCell ref="AB12:AB18"/>
    <mergeCell ref="AC12:AC18"/>
    <mergeCell ref="AD12:AD18"/>
    <mergeCell ref="T19:T20"/>
    <mergeCell ref="U19:U20"/>
    <mergeCell ref="H19:H20"/>
    <mergeCell ref="P19:P20"/>
    <mergeCell ref="Q19:Q20"/>
    <mergeCell ref="R19:R20"/>
    <mergeCell ref="S19:S20"/>
    <mergeCell ref="Z19:Z20"/>
    <mergeCell ref="AB19:AB20"/>
    <mergeCell ref="AC19:AC20"/>
    <mergeCell ref="AD19:AD20"/>
    <mergeCell ref="AE19:AE20"/>
    <mergeCell ref="Y19:Y20"/>
    <mergeCell ref="X19:X20"/>
    <mergeCell ref="W19:W20"/>
    <mergeCell ref="AE15:AE18"/>
    <mergeCell ref="A22:A24"/>
    <mergeCell ref="C22:C24"/>
    <mergeCell ref="D22:D24"/>
    <mergeCell ref="E22:E24"/>
    <mergeCell ref="F22:F24"/>
    <mergeCell ref="G22:G24"/>
    <mergeCell ref="X22:X24"/>
    <mergeCell ref="W22:W24"/>
    <mergeCell ref="H25:H26"/>
    <mergeCell ref="P25:P26"/>
    <mergeCell ref="Q25:Q26"/>
    <mergeCell ref="R25:R26"/>
    <mergeCell ref="S25:S26"/>
    <mergeCell ref="A25:A26"/>
    <mergeCell ref="C25:C26"/>
    <mergeCell ref="D25:D26"/>
    <mergeCell ref="E25:E26"/>
    <mergeCell ref="F25:F26"/>
    <mergeCell ref="G25:G26"/>
    <mergeCell ref="AC22:AC24"/>
    <mergeCell ref="AD22:AD24"/>
    <mergeCell ref="AE22:AE24"/>
    <mergeCell ref="Y22:Y24"/>
    <mergeCell ref="Z22:Z24"/>
    <mergeCell ref="AA22:AA24"/>
    <mergeCell ref="AB22:AB24"/>
    <mergeCell ref="AA25:AA26"/>
    <mergeCell ref="AB25:AB26"/>
    <mergeCell ref="AC25:AC26"/>
    <mergeCell ref="AD25:AD26"/>
    <mergeCell ref="AE25:AE26"/>
    <mergeCell ref="Y25:Y26"/>
    <mergeCell ref="Z25:Z26"/>
    <mergeCell ref="R27:R34"/>
    <mergeCell ref="S27:S34"/>
    <mergeCell ref="T27:T28"/>
    <mergeCell ref="U27:U32"/>
    <mergeCell ref="X25:X26"/>
    <mergeCell ref="X33:X34"/>
    <mergeCell ref="W25:W26"/>
    <mergeCell ref="W27:W32"/>
    <mergeCell ref="W33:W34"/>
    <mergeCell ref="T25:T26"/>
    <mergeCell ref="U25:U26"/>
    <mergeCell ref="AB27:AB34"/>
    <mergeCell ref="Z33:Z34"/>
    <mergeCell ref="AA33:AA34"/>
    <mergeCell ref="V33:V34"/>
    <mergeCell ref="X27:X32"/>
    <mergeCell ref="R22:R24"/>
    <mergeCell ref="S22:S24"/>
    <mergeCell ref="AC27:AC34"/>
    <mergeCell ref="AD27:AD34"/>
    <mergeCell ref="AE27:AE34"/>
    <mergeCell ref="Y27:Y34"/>
    <mergeCell ref="Z27:Z32"/>
    <mergeCell ref="AA27:AA32"/>
    <mergeCell ref="AB35:AB45"/>
    <mergeCell ref="H27:H34"/>
    <mergeCell ref="P27:P28"/>
    <mergeCell ref="Q27:Q32"/>
    <mergeCell ref="A27:A34"/>
    <mergeCell ref="C27:C34"/>
    <mergeCell ref="D27:D34"/>
    <mergeCell ref="E27:E34"/>
    <mergeCell ref="F27:F34"/>
    <mergeCell ref="G27:G34"/>
    <mergeCell ref="AD35:AD45"/>
    <mergeCell ref="AE35:AE45"/>
    <mergeCell ref="W35:W45"/>
    <mergeCell ref="W46:W47"/>
    <mergeCell ref="B35:B45"/>
    <mergeCell ref="B46:B47"/>
    <mergeCell ref="R35:R45"/>
    <mergeCell ref="S35:S45"/>
    <mergeCell ref="T35:T45"/>
    <mergeCell ref="U35:U45"/>
    <mergeCell ref="H46:H47"/>
    <mergeCell ref="AD46:AD47"/>
    <mergeCell ref="Y46:Y47"/>
    <mergeCell ref="H35:H45"/>
    <mergeCell ref="P35:P45"/>
    <mergeCell ref="Q35:Q45"/>
    <mergeCell ref="A35:A45"/>
    <mergeCell ref="C35:C45"/>
    <mergeCell ref="D35:D45"/>
    <mergeCell ref="E35:E45"/>
    <mergeCell ref="F35:F45"/>
    <mergeCell ref="G35:G45"/>
    <mergeCell ref="A48:A51"/>
    <mergeCell ref="C48:C51"/>
    <mergeCell ref="D48:D51"/>
    <mergeCell ref="E48:E51"/>
    <mergeCell ref="F48:F51"/>
    <mergeCell ref="G48:G51"/>
    <mergeCell ref="H48:H51"/>
    <mergeCell ref="B48:B51"/>
    <mergeCell ref="Y35:Y45"/>
    <mergeCell ref="Z35:Z45"/>
    <mergeCell ref="AA35:AA45"/>
    <mergeCell ref="AB46:AB47"/>
    <mergeCell ref="AC46:AC47"/>
    <mergeCell ref="A46:A47"/>
    <mergeCell ref="C46:C47"/>
    <mergeCell ref="D46:D47"/>
    <mergeCell ref="E46:E47"/>
    <mergeCell ref="F46:F47"/>
    <mergeCell ref="G46:G47"/>
    <mergeCell ref="J41:J42"/>
    <mergeCell ref="J44:J45"/>
    <mergeCell ref="AC35:AC45"/>
    <mergeCell ref="P46:P47"/>
    <mergeCell ref="Q46:Q47"/>
    <mergeCell ref="R46:R47"/>
    <mergeCell ref="S46:S47"/>
    <mergeCell ref="T46:T47"/>
    <mergeCell ref="U46:U47"/>
    <mergeCell ref="V35:V45"/>
    <mergeCell ref="V46:V47"/>
    <mergeCell ref="X35:X45"/>
    <mergeCell ref="X46:X47"/>
    <mergeCell ref="AE48:AE51"/>
    <mergeCell ref="Z48:Z51"/>
    <mergeCell ref="AA48:AA51"/>
    <mergeCell ref="AB48:AB51"/>
    <mergeCell ref="AC48:AC51"/>
    <mergeCell ref="AD48:AD51"/>
    <mergeCell ref="Y48:Y51"/>
    <mergeCell ref="V48:V51"/>
    <mergeCell ref="X48:X51"/>
    <mergeCell ref="W48:W51"/>
    <mergeCell ref="T48:T51"/>
    <mergeCell ref="U48:U51"/>
    <mergeCell ref="P48:P51"/>
    <mergeCell ref="W54:W55"/>
    <mergeCell ref="AE46:AE47"/>
    <mergeCell ref="Z46:Z47"/>
    <mergeCell ref="AA46:AA47"/>
    <mergeCell ref="Q48:Q51"/>
    <mergeCell ref="R48:R51"/>
    <mergeCell ref="S48:S51"/>
    <mergeCell ref="AE54:AE55"/>
    <mergeCell ref="Y54:Y55"/>
    <mergeCell ref="Z54:Z55"/>
    <mergeCell ref="AA54:AA55"/>
    <mergeCell ref="Q54:Q55"/>
    <mergeCell ref="R58:R62"/>
    <mergeCell ref="A54:A55"/>
    <mergeCell ref="C54:C55"/>
    <mergeCell ref="D54:D55"/>
    <mergeCell ref="V58:V62"/>
    <mergeCell ref="S58:S61"/>
    <mergeCell ref="T58:T62"/>
    <mergeCell ref="U58:U62"/>
    <mergeCell ref="H58:H62"/>
    <mergeCell ref="P58:P61"/>
    <mergeCell ref="Q58:Q62"/>
    <mergeCell ref="R54:R55"/>
    <mergeCell ref="S54:S55"/>
    <mergeCell ref="T54:T55"/>
    <mergeCell ref="U54:U55"/>
    <mergeCell ref="V54:V55"/>
    <mergeCell ref="X54:X55"/>
    <mergeCell ref="X58:X62"/>
    <mergeCell ref="E54:E55"/>
    <mergeCell ref="F54:F55"/>
    <mergeCell ref="G54:G55"/>
    <mergeCell ref="P54:P55"/>
    <mergeCell ref="A63:A65"/>
    <mergeCell ref="C63:C65"/>
    <mergeCell ref="D63:D65"/>
    <mergeCell ref="E63:E65"/>
    <mergeCell ref="F63:F65"/>
    <mergeCell ref="G63:G65"/>
    <mergeCell ref="R63:R65"/>
    <mergeCell ref="S63:S65"/>
    <mergeCell ref="A58:A62"/>
    <mergeCell ref="C58:C62"/>
    <mergeCell ref="D58:D62"/>
    <mergeCell ref="E58:E62"/>
    <mergeCell ref="F58:F62"/>
    <mergeCell ref="G58:G62"/>
    <mergeCell ref="AB54:AB55"/>
    <mergeCell ref="AC54:AC55"/>
    <mergeCell ref="AD54:AD55"/>
    <mergeCell ref="AB63:AB65"/>
    <mergeCell ref="AC63:AC65"/>
    <mergeCell ref="AD63:AD65"/>
    <mergeCell ref="AE63:AE65"/>
    <mergeCell ref="Y63:Y65"/>
    <mergeCell ref="Z63:Z65"/>
    <mergeCell ref="AA63:AA65"/>
    <mergeCell ref="W58:W62"/>
    <mergeCell ref="AC58:AC62"/>
    <mergeCell ref="AD58:AD62"/>
    <mergeCell ref="AE58:AE62"/>
    <mergeCell ref="Y58:Y62"/>
    <mergeCell ref="Z58:Z62"/>
    <mergeCell ref="AA58:AA62"/>
    <mergeCell ref="AB58:AB62"/>
    <mergeCell ref="U63:U65"/>
    <mergeCell ref="H63:H65"/>
    <mergeCell ref="P63:P65"/>
    <mergeCell ref="Q63:Q65"/>
    <mergeCell ref="AE70:AE72"/>
    <mergeCell ref="H70:H72"/>
    <mergeCell ref="P70:P72"/>
    <mergeCell ref="Q70:Q72"/>
    <mergeCell ref="R70:R72"/>
    <mergeCell ref="S70:S72"/>
    <mergeCell ref="S66:S69"/>
    <mergeCell ref="G66:G69"/>
    <mergeCell ref="H66:H69"/>
    <mergeCell ref="P66:P69"/>
    <mergeCell ref="Q66:Q69"/>
    <mergeCell ref="R66:R69"/>
    <mergeCell ref="A70:A72"/>
    <mergeCell ref="C70:C72"/>
    <mergeCell ref="D70:D72"/>
    <mergeCell ref="E70:E72"/>
    <mergeCell ref="F70:F72"/>
    <mergeCell ref="G70:G72"/>
    <mergeCell ref="AB70:AB72"/>
    <mergeCell ref="AC70:AC72"/>
    <mergeCell ref="AD70:AD72"/>
    <mergeCell ref="T68:T69"/>
    <mergeCell ref="U68:U69"/>
    <mergeCell ref="AB66:AB69"/>
    <mergeCell ref="AC66:AC69"/>
    <mergeCell ref="AD66:AD69"/>
    <mergeCell ref="AE66:AE69"/>
    <mergeCell ref="Y66:Y69"/>
    <mergeCell ref="Z66:Z69"/>
    <mergeCell ref="A66:A69"/>
    <mergeCell ref="C66:C69"/>
    <mergeCell ref="D66:D69"/>
    <mergeCell ref="A73:A90"/>
    <mergeCell ref="C73:C90"/>
    <mergeCell ref="D73:D90"/>
    <mergeCell ref="E73:E90"/>
    <mergeCell ref="F73:F90"/>
    <mergeCell ref="G73:G90"/>
    <mergeCell ref="H73:H90"/>
    <mergeCell ref="J73:J78"/>
    <mergeCell ref="AA66:AA69"/>
    <mergeCell ref="U70:U72"/>
    <mergeCell ref="D93:D94"/>
    <mergeCell ref="E93:E94"/>
    <mergeCell ref="F93:F94"/>
    <mergeCell ref="G93:G94"/>
    <mergeCell ref="P73:P88"/>
    <mergeCell ref="Z70:Z72"/>
    <mergeCell ref="AA70:AA72"/>
    <mergeCell ref="Y70:Y72"/>
    <mergeCell ref="T70:T72"/>
    <mergeCell ref="J79:J83"/>
    <mergeCell ref="J84:J90"/>
    <mergeCell ref="E66:E69"/>
    <mergeCell ref="F66:F69"/>
    <mergeCell ref="AB73:AB90"/>
    <mergeCell ref="AC73:AC90"/>
    <mergeCell ref="AD73:AD90"/>
    <mergeCell ref="AE73:AE90"/>
    <mergeCell ref="Y73:Y90"/>
    <mergeCell ref="Z73:Z90"/>
    <mergeCell ref="AA73:AA90"/>
    <mergeCell ref="R73:R90"/>
    <mergeCell ref="S73:S90"/>
    <mergeCell ref="T73:T90"/>
    <mergeCell ref="U73:U90"/>
    <mergeCell ref="Q73:Q88"/>
    <mergeCell ref="A95:A98"/>
    <mergeCell ref="C95:C98"/>
    <mergeCell ref="D95:D98"/>
    <mergeCell ref="E95:E98"/>
    <mergeCell ref="F95:F98"/>
    <mergeCell ref="G95:G98"/>
    <mergeCell ref="AC93:AC94"/>
    <mergeCell ref="AD93:AD94"/>
    <mergeCell ref="AE93:AE94"/>
    <mergeCell ref="Y93:Y94"/>
    <mergeCell ref="Z93:Z94"/>
    <mergeCell ref="AA93:AA94"/>
    <mergeCell ref="AB93:AB94"/>
    <mergeCell ref="R93:R94"/>
    <mergeCell ref="H93:H94"/>
    <mergeCell ref="P93:P94"/>
    <mergeCell ref="Q93:Q94"/>
    <mergeCell ref="A93:A94"/>
    <mergeCell ref="C93:C94"/>
    <mergeCell ref="S95:S98"/>
    <mergeCell ref="T95:T98"/>
    <mergeCell ref="U95:U98"/>
    <mergeCell ref="H95:H98"/>
    <mergeCell ref="P95:P98"/>
    <mergeCell ref="Q95:Q98"/>
    <mergeCell ref="R95:R98"/>
    <mergeCell ref="S93:S94"/>
    <mergeCell ref="T93:T94"/>
    <mergeCell ref="U93:U94"/>
    <mergeCell ref="J96:J97"/>
    <mergeCell ref="H99:H102"/>
    <mergeCell ref="P99:P102"/>
    <mergeCell ref="Q99:Q102"/>
    <mergeCell ref="R99:R102"/>
    <mergeCell ref="G103:G105"/>
    <mergeCell ref="H103:H105"/>
    <mergeCell ref="S103:S105"/>
    <mergeCell ref="U99:U102"/>
    <mergeCell ref="Z103:Z105"/>
    <mergeCell ref="A99:A102"/>
    <mergeCell ref="C99:C102"/>
    <mergeCell ref="D99:D102"/>
    <mergeCell ref="E99:E102"/>
    <mergeCell ref="F99:F102"/>
    <mergeCell ref="G99:G102"/>
    <mergeCell ref="AD95:AD98"/>
    <mergeCell ref="AE95:AE98"/>
    <mergeCell ref="Y95:Y98"/>
    <mergeCell ref="Z95:Z98"/>
    <mergeCell ref="AA95:AA98"/>
    <mergeCell ref="AB95:AB98"/>
    <mergeCell ref="AC95:AC98"/>
    <mergeCell ref="A103:A105"/>
    <mergeCell ref="C103:C105"/>
    <mergeCell ref="D103:D105"/>
    <mergeCell ref="E103:E105"/>
    <mergeCell ref="F103:F105"/>
    <mergeCell ref="AD99:AD102"/>
    <mergeCell ref="AE99:AE102"/>
    <mergeCell ref="Y99:Y102"/>
    <mergeCell ref="Z99:Z102"/>
    <mergeCell ref="AA99:AA102"/>
    <mergeCell ref="AB99:AB102"/>
    <mergeCell ref="AC99:AC102"/>
    <mergeCell ref="P104:P105"/>
    <mergeCell ref="AB103:AB105"/>
    <mergeCell ref="AC103:AC105"/>
    <mergeCell ref="AD103:AD105"/>
    <mergeCell ref="S99:S102"/>
    <mergeCell ref="T99:T102"/>
    <mergeCell ref="A108:A111"/>
    <mergeCell ref="C108:C111"/>
    <mergeCell ref="D108:D111"/>
    <mergeCell ref="E108:E111"/>
    <mergeCell ref="F108:F111"/>
    <mergeCell ref="G108:G111"/>
    <mergeCell ref="A115:A116"/>
    <mergeCell ref="C115:C116"/>
    <mergeCell ref="D115:D116"/>
    <mergeCell ref="E115:E116"/>
    <mergeCell ref="F115:F116"/>
    <mergeCell ref="G115:G116"/>
    <mergeCell ref="P109:P111"/>
    <mergeCell ref="Q109:Q111"/>
    <mergeCell ref="AE103:AE105"/>
    <mergeCell ref="Y103:Y105"/>
    <mergeCell ref="AA103:AA105"/>
    <mergeCell ref="T108:T111"/>
    <mergeCell ref="U108:U111"/>
    <mergeCell ref="AC108:AC111"/>
    <mergeCell ref="AD108:AD111"/>
    <mergeCell ref="AE108:AE111"/>
    <mergeCell ref="Y108:Y111"/>
    <mergeCell ref="AB108:AB111"/>
    <mergeCell ref="H108:H111"/>
    <mergeCell ref="R108:R111"/>
    <mergeCell ref="S108:S111"/>
    <mergeCell ref="Z109:Z110"/>
    <mergeCell ref="AA109:AA110"/>
    <mergeCell ref="AC115:AC116"/>
    <mergeCell ref="AD115:AD116"/>
    <mergeCell ref="AE115:AE116"/>
    <mergeCell ref="U117:U118"/>
    <mergeCell ref="S115:S116"/>
    <mergeCell ref="T115:T116"/>
    <mergeCell ref="U115:U116"/>
    <mergeCell ref="AD117:AD118"/>
    <mergeCell ref="AE117:AE118"/>
    <mergeCell ref="Y117:Y118"/>
    <mergeCell ref="Z117:Z118"/>
    <mergeCell ref="AA117:AA118"/>
    <mergeCell ref="AB117:AB118"/>
    <mergeCell ref="AC117:AC118"/>
    <mergeCell ref="H117:H118"/>
    <mergeCell ref="P117:P118"/>
    <mergeCell ref="Q117:Q118"/>
    <mergeCell ref="R117:R118"/>
    <mergeCell ref="Y115:Y116"/>
    <mergeCell ref="Z115:Z116"/>
    <mergeCell ref="AA115:AA116"/>
    <mergeCell ref="AB115:AB116"/>
    <mergeCell ref="R115:R116"/>
    <mergeCell ref="H115:H116"/>
    <mergeCell ref="P115:P116"/>
    <mergeCell ref="Q115:Q116"/>
    <mergeCell ref="A117:A118"/>
    <mergeCell ref="C117:C118"/>
    <mergeCell ref="D117:D118"/>
    <mergeCell ref="E117:E118"/>
    <mergeCell ref="F117:F118"/>
    <mergeCell ref="G117:G118"/>
    <mergeCell ref="Q119:Q121"/>
    <mergeCell ref="R119:R121"/>
    <mergeCell ref="S119:S121"/>
    <mergeCell ref="T119:T121"/>
    <mergeCell ref="A119:A121"/>
    <mergeCell ref="C119:C121"/>
    <mergeCell ref="D119:D121"/>
    <mergeCell ref="E119:E121"/>
    <mergeCell ref="F119:F121"/>
    <mergeCell ref="G119:G121"/>
    <mergeCell ref="H119:H121"/>
    <mergeCell ref="S117:S118"/>
    <mergeCell ref="T117:T118"/>
    <mergeCell ref="A122:A125"/>
    <mergeCell ref="C122:C125"/>
    <mergeCell ref="D122:D125"/>
    <mergeCell ref="E122:E125"/>
    <mergeCell ref="F122:F125"/>
    <mergeCell ref="G122:G125"/>
    <mergeCell ref="AA119:AA121"/>
    <mergeCell ref="AB119:AB121"/>
    <mergeCell ref="AC119:AC121"/>
    <mergeCell ref="AD119:AD121"/>
    <mergeCell ref="AE119:AE121"/>
    <mergeCell ref="Y119:Y121"/>
    <mergeCell ref="Z119:Z121"/>
    <mergeCell ref="U119:U121"/>
    <mergeCell ref="AB122:AB125"/>
    <mergeCell ref="AC122:AC125"/>
    <mergeCell ref="AD122:AD125"/>
    <mergeCell ref="AE122:AE125"/>
    <mergeCell ref="Y122:Y125"/>
    <mergeCell ref="Z122:Z124"/>
    <mergeCell ref="AA122:AA124"/>
    <mergeCell ref="H122:H125"/>
    <mergeCell ref="R122:R125"/>
    <mergeCell ref="U122:U125"/>
    <mergeCell ref="E129:E132"/>
    <mergeCell ref="F129:F132"/>
    <mergeCell ref="G129:G132"/>
    <mergeCell ref="H129:H132"/>
    <mergeCell ref="AD127:AD128"/>
    <mergeCell ref="AE127:AE128"/>
    <mergeCell ref="Y127:Y128"/>
    <mergeCell ref="Z127:Z128"/>
    <mergeCell ref="AA127:AA128"/>
    <mergeCell ref="AB127:AB128"/>
    <mergeCell ref="AC127:AC128"/>
    <mergeCell ref="A127:A128"/>
    <mergeCell ref="C127:C128"/>
    <mergeCell ref="D127:D128"/>
    <mergeCell ref="E127:E128"/>
    <mergeCell ref="F127:F128"/>
    <mergeCell ref="T129:T132"/>
    <mergeCell ref="U129:U132"/>
    <mergeCell ref="S127:S128"/>
    <mergeCell ref="T127:T128"/>
    <mergeCell ref="U127:U128"/>
    <mergeCell ref="G127:G128"/>
    <mergeCell ref="H127:H128"/>
    <mergeCell ref="P127:P128"/>
    <mergeCell ref="Q127:Q128"/>
    <mergeCell ref="R127:R128"/>
    <mergeCell ref="P129:P131"/>
    <mergeCell ref="Q129:Q132"/>
    <mergeCell ref="R129:R132"/>
    <mergeCell ref="S129:S132"/>
    <mergeCell ref="AE129:AE132"/>
    <mergeCell ref="Z129:Z132"/>
    <mergeCell ref="AA129:AA132"/>
    <mergeCell ref="AB129:AB132"/>
    <mergeCell ref="AC129:AC132"/>
    <mergeCell ref="AD129:AD132"/>
    <mergeCell ref="Y129:Y132"/>
    <mergeCell ref="T136:T139"/>
    <mergeCell ref="U136:U137"/>
    <mergeCell ref="H136:H139"/>
    <mergeCell ref="P136:P139"/>
    <mergeCell ref="Q136:Q139"/>
    <mergeCell ref="R136:R139"/>
    <mergeCell ref="S136:S139"/>
    <mergeCell ref="A136:A139"/>
    <mergeCell ref="C136:C139"/>
    <mergeCell ref="D136:D139"/>
    <mergeCell ref="E136:E139"/>
    <mergeCell ref="F136:F139"/>
    <mergeCell ref="G136:G139"/>
    <mergeCell ref="U138:U139"/>
    <mergeCell ref="AE136:AE139"/>
    <mergeCell ref="Z136:Z139"/>
    <mergeCell ref="AA136:AA139"/>
    <mergeCell ref="AB136:AB139"/>
    <mergeCell ref="AC136:AC139"/>
    <mergeCell ref="AD136:AD139"/>
    <mergeCell ref="Y136:Y139"/>
    <mergeCell ref="A129:A132"/>
    <mergeCell ref="C129:C132"/>
    <mergeCell ref="D129:D132"/>
    <mergeCell ref="A141:A143"/>
    <mergeCell ref="C141:C143"/>
    <mergeCell ref="D141:D143"/>
    <mergeCell ref="E141:E143"/>
    <mergeCell ref="F141:F143"/>
    <mergeCell ref="G141:G143"/>
    <mergeCell ref="H146:H147"/>
    <mergeCell ref="P146:P147"/>
    <mergeCell ref="Q146:Q147"/>
    <mergeCell ref="R146:R147"/>
    <mergeCell ref="S146:S147"/>
    <mergeCell ref="A146:A147"/>
    <mergeCell ref="C146:C147"/>
    <mergeCell ref="D146:D147"/>
    <mergeCell ref="E146:E147"/>
    <mergeCell ref="F146:F147"/>
    <mergeCell ref="G146:G147"/>
    <mergeCell ref="H141:H143"/>
    <mergeCell ref="P141:P143"/>
    <mergeCell ref="Q141:Q143"/>
    <mergeCell ref="R141:R143"/>
    <mergeCell ref="S141:S143"/>
    <mergeCell ref="T141:T143"/>
    <mergeCell ref="E149:E150"/>
    <mergeCell ref="F149:F150"/>
    <mergeCell ref="G149:G150"/>
    <mergeCell ref="H149:H150"/>
    <mergeCell ref="P149:P150"/>
    <mergeCell ref="AE146:AE147"/>
    <mergeCell ref="Z146:Z147"/>
    <mergeCell ref="AA146:AA147"/>
    <mergeCell ref="AB146:AB147"/>
    <mergeCell ref="AC146:AC147"/>
    <mergeCell ref="AD146:AD147"/>
    <mergeCell ref="Y146:Y147"/>
    <mergeCell ref="V146:V147"/>
    <mergeCell ref="X146:X147"/>
    <mergeCell ref="W146:W147"/>
    <mergeCell ref="T146:T147"/>
    <mergeCell ref="U146:U147"/>
    <mergeCell ref="W149:W150"/>
    <mergeCell ref="AA141:AA143"/>
    <mergeCell ref="AB141:AB143"/>
    <mergeCell ref="AC141:AC143"/>
    <mergeCell ref="AD141:AD143"/>
    <mergeCell ref="AE141:AE143"/>
    <mergeCell ref="Y141:Y143"/>
    <mergeCell ref="Z141:Z143"/>
    <mergeCell ref="V141:V143"/>
    <mergeCell ref="X141:X143"/>
    <mergeCell ref="W141:W143"/>
    <mergeCell ref="U141:U143"/>
    <mergeCell ref="AB149:AB150"/>
    <mergeCell ref="AC149:AC150"/>
    <mergeCell ref="AD149:AD150"/>
    <mergeCell ref="AE149:AE150"/>
    <mergeCell ref="Y149:Y150"/>
    <mergeCell ref="Z149:Z150"/>
    <mergeCell ref="AA149:AA150"/>
    <mergeCell ref="Q149:Q150"/>
    <mergeCell ref="A149:A150"/>
    <mergeCell ref="C149:C150"/>
    <mergeCell ref="D149:D150"/>
    <mergeCell ref="T151:T153"/>
    <mergeCell ref="U151:U153"/>
    <mergeCell ref="H151:H153"/>
    <mergeCell ref="P151:P153"/>
    <mergeCell ref="Q151:Q153"/>
    <mergeCell ref="R151:R153"/>
    <mergeCell ref="S151:S153"/>
    <mergeCell ref="R149:R150"/>
    <mergeCell ref="S149:S150"/>
    <mergeCell ref="T149:T150"/>
    <mergeCell ref="U149:U150"/>
    <mergeCell ref="V149:V150"/>
    <mergeCell ref="V151:V153"/>
    <mergeCell ref="X149:X150"/>
    <mergeCell ref="X151:X153"/>
    <mergeCell ref="D154:D156"/>
    <mergeCell ref="E154:E156"/>
    <mergeCell ref="F154:F156"/>
    <mergeCell ref="G154:G156"/>
    <mergeCell ref="H154:H156"/>
    <mergeCell ref="AA154:AA156"/>
    <mergeCell ref="AB154:AB156"/>
    <mergeCell ref="AC154:AC156"/>
    <mergeCell ref="AD154:AD156"/>
    <mergeCell ref="AE154:AE156"/>
    <mergeCell ref="Y154:Y156"/>
    <mergeCell ref="Z154:Z156"/>
    <mergeCell ref="A151:A153"/>
    <mergeCell ref="C151:C153"/>
    <mergeCell ref="D151:D153"/>
    <mergeCell ref="E151:E153"/>
    <mergeCell ref="F151:F153"/>
    <mergeCell ref="G151:G153"/>
    <mergeCell ref="AC157:AC159"/>
    <mergeCell ref="AD157:AD159"/>
    <mergeCell ref="AE157:AE159"/>
    <mergeCell ref="Y157:Y159"/>
    <mergeCell ref="U154:U156"/>
    <mergeCell ref="H157:H159"/>
    <mergeCell ref="P157:P159"/>
    <mergeCell ref="Q157:Q159"/>
    <mergeCell ref="A157:A159"/>
    <mergeCell ref="C157:C159"/>
    <mergeCell ref="D157:D159"/>
    <mergeCell ref="E157:E159"/>
    <mergeCell ref="F157:F159"/>
    <mergeCell ref="G157:G159"/>
    <mergeCell ref="W151:W153"/>
    <mergeCell ref="AE151:AE153"/>
    <mergeCell ref="Z151:Z153"/>
    <mergeCell ref="AA151:AA153"/>
    <mergeCell ref="AB151:AB153"/>
    <mergeCell ref="AC151:AC153"/>
    <mergeCell ref="AD151:AD153"/>
    <mergeCell ref="Y151:Y153"/>
    <mergeCell ref="P154:P156"/>
    <mergeCell ref="Q154:Q156"/>
    <mergeCell ref="R154:R156"/>
    <mergeCell ref="S154:S156"/>
    <mergeCell ref="T154:T156"/>
    <mergeCell ref="V154:V156"/>
    <mergeCell ref="X154:X156"/>
    <mergeCell ref="W154:W156"/>
    <mergeCell ref="A154:A156"/>
    <mergeCell ref="C154:C156"/>
    <mergeCell ref="A160:A161"/>
    <mergeCell ref="C160:C161"/>
    <mergeCell ref="D160:D161"/>
    <mergeCell ref="E160:E161"/>
    <mergeCell ref="F160:F161"/>
    <mergeCell ref="G160:G161"/>
    <mergeCell ref="H160:H161"/>
    <mergeCell ref="Q160:Q161"/>
    <mergeCell ref="Z157:Z159"/>
    <mergeCell ref="AA157:AA159"/>
    <mergeCell ref="AB157:AB159"/>
    <mergeCell ref="U160:U161"/>
    <mergeCell ref="V158:V159"/>
    <mergeCell ref="X158:X159"/>
    <mergeCell ref="W158:W159"/>
    <mergeCell ref="R160:R161"/>
    <mergeCell ref="S160:S161"/>
    <mergeCell ref="T160:T161"/>
    <mergeCell ref="AA160:AA161"/>
    <mergeCell ref="AB160:AB161"/>
    <mergeCell ref="R157:R159"/>
    <mergeCell ref="S157:S159"/>
    <mergeCell ref="T158:T159"/>
    <mergeCell ref="AC160:AC161"/>
    <mergeCell ref="AD160:AD161"/>
    <mergeCell ref="AE160:AE161"/>
    <mergeCell ref="Y160:Y161"/>
    <mergeCell ref="Z160:Z161"/>
    <mergeCell ref="V160:V161"/>
    <mergeCell ref="X160:X161"/>
    <mergeCell ref="W160:W161"/>
    <mergeCell ref="A166:A167"/>
    <mergeCell ref="C166:C167"/>
    <mergeCell ref="D166:D167"/>
    <mergeCell ref="E166:E167"/>
    <mergeCell ref="F166:F167"/>
    <mergeCell ref="G166:G167"/>
    <mergeCell ref="U164:U165"/>
    <mergeCell ref="Y164:Y165"/>
    <mergeCell ref="AB164:AB165"/>
    <mergeCell ref="AC164:AC165"/>
    <mergeCell ref="AD164:AD165"/>
    <mergeCell ref="AE164:AE165"/>
    <mergeCell ref="H164:H165"/>
    <mergeCell ref="J164:J165"/>
    <mergeCell ref="R164:R165"/>
    <mergeCell ref="T164:T165"/>
    <mergeCell ref="A164:A165"/>
    <mergeCell ref="C164:C165"/>
    <mergeCell ref="D164:D165"/>
    <mergeCell ref="E164:E165"/>
    <mergeCell ref="F164:F165"/>
    <mergeCell ref="G164:G165"/>
    <mergeCell ref="V164:V165"/>
    <mergeCell ref="X164:X165"/>
    <mergeCell ref="AB166:AB167"/>
    <mergeCell ref="AC166:AC167"/>
    <mergeCell ref="AD166:AD167"/>
    <mergeCell ref="AE166:AE167"/>
    <mergeCell ref="Y166:Y167"/>
    <mergeCell ref="Z166:Z167"/>
    <mergeCell ref="AA166:AA167"/>
    <mergeCell ref="G172:G173"/>
    <mergeCell ref="H172:H173"/>
    <mergeCell ref="P172:P173"/>
    <mergeCell ref="Q172:Q173"/>
    <mergeCell ref="R172:R173"/>
    <mergeCell ref="P166:P167"/>
    <mergeCell ref="Q166:Q167"/>
    <mergeCell ref="R166:R167"/>
    <mergeCell ref="S166:S167"/>
    <mergeCell ref="T166:T167"/>
    <mergeCell ref="V166:V167"/>
    <mergeCell ref="X166:X167"/>
    <mergeCell ref="W166:W167"/>
    <mergeCell ref="A172:A173"/>
    <mergeCell ref="C172:C173"/>
    <mergeCell ref="D172:D173"/>
    <mergeCell ref="E172:E173"/>
    <mergeCell ref="F172:F173"/>
    <mergeCell ref="U166:U167"/>
    <mergeCell ref="H166:H167"/>
    <mergeCell ref="A175:A177"/>
    <mergeCell ref="C175:C177"/>
    <mergeCell ref="D175:D177"/>
    <mergeCell ref="E175:E177"/>
    <mergeCell ref="F175:F177"/>
    <mergeCell ref="G175:G177"/>
    <mergeCell ref="H175:H177"/>
    <mergeCell ref="AD172:AD173"/>
    <mergeCell ref="AE172:AE173"/>
    <mergeCell ref="Y172:Y173"/>
    <mergeCell ref="Z172:Z173"/>
    <mergeCell ref="AA172:AA173"/>
    <mergeCell ref="AB172:AB173"/>
    <mergeCell ref="AC172:AC173"/>
    <mergeCell ref="V172:V173"/>
    <mergeCell ref="X172:X173"/>
    <mergeCell ref="W172:W173"/>
    <mergeCell ref="S172:S173"/>
    <mergeCell ref="T172:T173"/>
    <mergeCell ref="U172:U173"/>
    <mergeCell ref="AB175:AB177"/>
    <mergeCell ref="AC175:AC177"/>
    <mergeCell ref="AD175:AD177"/>
    <mergeCell ref="AE175:AE177"/>
    <mergeCell ref="Y175:Y177"/>
    <mergeCell ref="Z175:Z177"/>
    <mergeCell ref="AA175:AA177"/>
    <mergeCell ref="U175:U177"/>
    <mergeCell ref="B188:B190"/>
    <mergeCell ref="B191:B197"/>
    <mergeCell ref="H182:H183"/>
    <mergeCell ref="P182:P183"/>
    <mergeCell ref="Q182:Q183"/>
    <mergeCell ref="R182:R183"/>
    <mergeCell ref="S182:S183"/>
    <mergeCell ref="S175:S177"/>
    <mergeCell ref="T175:T177"/>
    <mergeCell ref="V175:V177"/>
    <mergeCell ref="X175:X177"/>
    <mergeCell ref="W175:W177"/>
    <mergeCell ref="C182:C183"/>
    <mergeCell ref="D182:D183"/>
    <mergeCell ref="E182:E183"/>
    <mergeCell ref="F182:F183"/>
    <mergeCell ref="G182:G183"/>
    <mergeCell ref="Q185:Q186"/>
    <mergeCell ref="R185:R186"/>
    <mergeCell ref="S188:S190"/>
    <mergeCell ref="T188:T190"/>
    <mergeCell ref="U188:U190"/>
    <mergeCell ref="H188:H190"/>
    <mergeCell ref="P188:P190"/>
    <mergeCell ref="Q188:Q190"/>
    <mergeCell ref="R188:R190"/>
    <mergeCell ref="A185:A186"/>
    <mergeCell ref="C185:C186"/>
    <mergeCell ref="D185:D186"/>
    <mergeCell ref="E185:E186"/>
    <mergeCell ref="F185:F186"/>
    <mergeCell ref="G185:G186"/>
    <mergeCell ref="AB182:AB183"/>
    <mergeCell ref="AC182:AC183"/>
    <mergeCell ref="AD182:AD183"/>
    <mergeCell ref="AE182:AE183"/>
    <mergeCell ref="Y182:Y183"/>
    <mergeCell ref="Z182:Z183"/>
    <mergeCell ref="AA182:AA183"/>
    <mergeCell ref="B185:B186"/>
    <mergeCell ref="A182:A183"/>
    <mergeCell ref="A188:A190"/>
    <mergeCell ref="C188:C190"/>
    <mergeCell ref="D188:D190"/>
    <mergeCell ref="E188:E190"/>
    <mergeCell ref="F188:F190"/>
    <mergeCell ref="G188:G190"/>
    <mergeCell ref="AD185:AD186"/>
    <mergeCell ref="AE185:AE186"/>
    <mergeCell ref="Y185:Y186"/>
    <mergeCell ref="Z185:Z186"/>
    <mergeCell ref="AA185:AA186"/>
    <mergeCell ref="AB185:AB186"/>
    <mergeCell ref="AC185:AC186"/>
    <mergeCell ref="S185:S186"/>
    <mergeCell ref="H185:H186"/>
    <mergeCell ref="O185:O186"/>
    <mergeCell ref="P185:P186"/>
    <mergeCell ref="U191:U197"/>
    <mergeCell ref="T185:T186"/>
    <mergeCell ref="U185:U186"/>
    <mergeCell ref="V185:V186"/>
    <mergeCell ref="V188:V190"/>
    <mergeCell ref="X185:X186"/>
    <mergeCell ref="X188:X190"/>
    <mergeCell ref="W185:W186"/>
    <mergeCell ref="W188:W190"/>
    <mergeCell ref="AD188:AD190"/>
    <mergeCell ref="AE188:AE190"/>
    <mergeCell ref="Y188:Y190"/>
    <mergeCell ref="Z188:Z190"/>
    <mergeCell ref="AA188:AA190"/>
    <mergeCell ref="AB188:AB190"/>
    <mergeCell ref="AC188:AC190"/>
    <mergeCell ref="H191:H197"/>
    <mergeCell ref="P191:P197"/>
    <mergeCell ref="Q191:Q197"/>
    <mergeCell ref="R191:R197"/>
    <mergeCell ref="S191:S197"/>
    <mergeCell ref="T191:T197"/>
    <mergeCell ref="V191:V197"/>
    <mergeCell ref="X191:X197"/>
    <mergeCell ref="W191:W197"/>
    <mergeCell ref="AB191:AB197"/>
    <mergeCell ref="AC191:AC197"/>
    <mergeCell ref="AD191:AD197"/>
    <mergeCell ref="AE191:AE197"/>
    <mergeCell ref="Y191:Y197"/>
    <mergeCell ref="Z191:Z197"/>
    <mergeCell ref="AA191:AA197"/>
    <mergeCell ref="A208:A210"/>
    <mergeCell ref="C208:C210"/>
    <mergeCell ref="D208:D210"/>
    <mergeCell ref="E208:E210"/>
    <mergeCell ref="F208:F210"/>
    <mergeCell ref="G208:G210"/>
    <mergeCell ref="H208:H210"/>
    <mergeCell ref="P208:P210"/>
    <mergeCell ref="V208:V210"/>
    <mergeCell ref="X208:X210"/>
    <mergeCell ref="W208:W210"/>
    <mergeCell ref="Z203:Z205"/>
    <mergeCell ref="T203:T205"/>
    <mergeCell ref="U203:U205"/>
    <mergeCell ref="P203:P205"/>
    <mergeCell ref="Q203:Q205"/>
    <mergeCell ref="A191:A197"/>
    <mergeCell ref="C191:C197"/>
    <mergeCell ref="D191:D197"/>
    <mergeCell ref="E191:E197"/>
    <mergeCell ref="F191:F197"/>
    <mergeCell ref="G191:G197"/>
    <mergeCell ref="S198:S202"/>
    <mergeCell ref="A198:A202"/>
    <mergeCell ref="C198:C202"/>
    <mergeCell ref="D198:D202"/>
    <mergeCell ref="E198:E202"/>
    <mergeCell ref="F198:F202"/>
    <mergeCell ref="G198:G202"/>
    <mergeCell ref="V198:V202"/>
    <mergeCell ref="X198:X202"/>
    <mergeCell ref="W198:W202"/>
    <mergeCell ref="Z208:Z209"/>
    <mergeCell ref="AA208:AA209"/>
    <mergeCell ref="AB208:AB210"/>
    <mergeCell ref="Q208:Q210"/>
    <mergeCell ref="R208:R210"/>
    <mergeCell ref="S208:S210"/>
    <mergeCell ref="T208:T210"/>
    <mergeCell ref="U208:U210"/>
    <mergeCell ref="Y211:Y213"/>
    <mergeCell ref="Z211:Z213"/>
    <mergeCell ref="B203:B205"/>
    <mergeCell ref="G203:G205"/>
    <mergeCell ref="H203:H205"/>
    <mergeCell ref="AE198:AE202"/>
    <mergeCell ref="Z198:Z202"/>
    <mergeCell ref="AA198:AA202"/>
    <mergeCell ref="AB198:AB202"/>
    <mergeCell ref="AC198:AC202"/>
    <mergeCell ref="AD198:AD202"/>
    <mergeCell ref="Y198:Y202"/>
    <mergeCell ref="Y203:Y205"/>
    <mergeCell ref="T198:T202"/>
    <mergeCell ref="U198:U202"/>
    <mergeCell ref="H198:H202"/>
    <mergeCell ref="P198:P202"/>
    <mergeCell ref="Q198:Q202"/>
    <mergeCell ref="R198:R202"/>
    <mergeCell ref="B198:B202"/>
    <mergeCell ref="O211:O213"/>
    <mergeCell ref="Q211:Q213"/>
    <mergeCell ref="R211:R213"/>
    <mergeCell ref="AB216:AB218"/>
    <mergeCell ref="AC216:AC218"/>
    <mergeCell ref="AD216:AD218"/>
    <mergeCell ref="AE216:AE218"/>
    <mergeCell ref="Y216:Y218"/>
    <mergeCell ref="Z216:Z218"/>
    <mergeCell ref="AA216:AA218"/>
    <mergeCell ref="S211:S213"/>
    <mergeCell ref="R203:R205"/>
    <mergeCell ref="S203:S205"/>
    <mergeCell ref="V203:V205"/>
    <mergeCell ref="X203:X205"/>
    <mergeCell ref="W203:W205"/>
    <mergeCell ref="A203:A205"/>
    <mergeCell ref="AE203:AE205"/>
    <mergeCell ref="AA203:AA205"/>
    <mergeCell ref="AB203:AB205"/>
    <mergeCell ref="AC203:AC205"/>
    <mergeCell ref="AD203:AD205"/>
    <mergeCell ref="A211:A213"/>
    <mergeCell ref="C211:C213"/>
    <mergeCell ref="D211:D213"/>
    <mergeCell ref="E211:E213"/>
    <mergeCell ref="F211:F213"/>
    <mergeCell ref="G211:G213"/>
    <mergeCell ref="AC208:AC210"/>
    <mergeCell ref="AD208:AD210"/>
    <mergeCell ref="AE208:AE210"/>
    <mergeCell ref="Y208:Y210"/>
    <mergeCell ref="A219:A222"/>
    <mergeCell ref="C219:C222"/>
    <mergeCell ref="D219:D222"/>
    <mergeCell ref="E219:E222"/>
    <mergeCell ref="F219:F222"/>
    <mergeCell ref="Y219:Y222"/>
    <mergeCell ref="Z219:Z222"/>
    <mergeCell ref="AA219:AA222"/>
    <mergeCell ref="AB219:AB222"/>
    <mergeCell ref="AC219:AC222"/>
    <mergeCell ref="A216:A218"/>
    <mergeCell ref="C216:C218"/>
    <mergeCell ref="D216:D218"/>
    <mergeCell ref="E216:E218"/>
    <mergeCell ref="F216:F218"/>
    <mergeCell ref="G216:G218"/>
    <mergeCell ref="H216:H218"/>
    <mergeCell ref="P216:P217"/>
    <mergeCell ref="V216:V218"/>
    <mergeCell ref="X216:X218"/>
    <mergeCell ref="W216:W218"/>
    <mergeCell ref="B225:B226"/>
    <mergeCell ref="C225:C226"/>
    <mergeCell ref="D225:D226"/>
    <mergeCell ref="E225:E226"/>
    <mergeCell ref="F225:F226"/>
    <mergeCell ref="G225:G226"/>
    <mergeCell ref="H225:H226"/>
    <mergeCell ref="M225:M226"/>
    <mergeCell ref="N225:N226"/>
    <mergeCell ref="O225:O226"/>
    <mergeCell ref="P225:P226"/>
    <mergeCell ref="Q225:Q226"/>
    <mergeCell ref="R225:R226"/>
    <mergeCell ref="S225:S226"/>
    <mergeCell ref="T225:T226"/>
    <mergeCell ref="R219:R222"/>
    <mergeCell ref="S219:S222"/>
    <mergeCell ref="T219:T222"/>
    <mergeCell ref="G219:G222"/>
    <mergeCell ref="H219:H222"/>
    <mergeCell ref="O219:O222"/>
    <mergeCell ref="P219:P222"/>
    <mergeCell ref="Q219:Q222"/>
    <mergeCell ref="AB225:AB226"/>
    <mergeCell ref="AC225:AC226"/>
    <mergeCell ref="AD225:AD226"/>
    <mergeCell ref="AE225:AE226"/>
    <mergeCell ref="U225:U226"/>
    <mergeCell ref="Y225:Y226"/>
    <mergeCell ref="Z225:Z226"/>
    <mergeCell ref="AA225:AA226"/>
    <mergeCell ref="V99:V102"/>
    <mergeCell ref="V108:V111"/>
    <mergeCell ref="V115:V116"/>
    <mergeCell ref="V223:V224"/>
    <mergeCell ref="V117:V118"/>
    <mergeCell ref="V225:V226"/>
    <mergeCell ref="V119:V121"/>
    <mergeCell ref="V127:V128"/>
    <mergeCell ref="V129:V132"/>
    <mergeCell ref="U219:U222"/>
    <mergeCell ref="AD219:AD222"/>
    <mergeCell ref="AE219:AE222"/>
    <mergeCell ref="V219:V222"/>
    <mergeCell ref="X219:X222"/>
    <mergeCell ref="W219:W222"/>
    <mergeCell ref="AE211:AE213"/>
    <mergeCell ref="AA211:AA213"/>
    <mergeCell ref="AB211:AB213"/>
    <mergeCell ref="AC211:AC213"/>
    <mergeCell ref="AD211:AD213"/>
    <mergeCell ref="V211:V213"/>
    <mergeCell ref="X211:X213"/>
    <mergeCell ref="W211:W213"/>
    <mergeCell ref="U211:U213"/>
    <mergeCell ref="B2:B3"/>
    <mergeCell ref="B4:B7"/>
    <mergeCell ref="V2:V3"/>
    <mergeCell ref="V4:V7"/>
    <mergeCell ref="V8:V9"/>
    <mergeCell ref="V10:V11"/>
    <mergeCell ref="V13:V14"/>
    <mergeCell ref="V15:V18"/>
    <mergeCell ref="V19:V20"/>
    <mergeCell ref="V22:V24"/>
    <mergeCell ref="V25:V26"/>
    <mergeCell ref="V27:V32"/>
    <mergeCell ref="B8:B9"/>
    <mergeCell ref="I8:I9"/>
    <mergeCell ref="B10:B11"/>
    <mergeCell ref="B12:B18"/>
    <mergeCell ref="B19:B20"/>
    <mergeCell ref="B22:B24"/>
    <mergeCell ref="B25:B26"/>
    <mergeCell ref="B27:B34"/>
    <mergeCell ref="T29:T30"/>
    <mergeCell ref="P30:P32"/>
    <mergeCell ref="Q33:Q34"/>
    <mergeCell ref="U33:U34"/>
    <mergeCell ref="T22:T24"/>
    <mergeCell ref="U22:U24"/>
    <mergeCell ref="H22:H24"/>
    <mergeCell ref="P22:P24"/>
    <mergeCell ref="Q22:Q24"/>
    <mergeCell ref="W223:W224"/>
    <mergeCell ref="W117:W118"/>
    <mergeCell ref="W225:W226"/>
    <mergeCell ref="W119:W121"/>
    <mergeCell ref="W127:W128"/>
    <mergeCell ref="W129:W132"/>
    <mergeCell ref="X63:X65"/>
    <mergeCell ref="X66:X69"/>
    <mergeCell ref="X70:X72"/>
    <mergeCell ref="X73:X90"/>
    <mergeCell ref="X93:X94"/>
    <mergeCell ref="X95:X98"/>
    <mergeCell ref="X99:X102"/>
    <mergeCell ref="X108:X111"/>
    <mergeCell ref="X115:X116"/>
    <mergeCell ref="X223:X224"/>
    <mergeCell ref="X117:X118"/>
    <mergeCell ref="X225:X226"/>
    <mergeCell ref="X119:X121"/>
    <mergeCell ref="X127:X128"/>
    <mergeCell ref="X129:X132"/>
    <mergeCell ref="W164:W165"/>
    <mergeCell ref="B54:B55"/>
    <mergeCell ref="B58:B62"/>
    <mergeCell ref="B63:B65"/>
    <mergeCell ref="B66:B69"/>
    <mergeCell ref="B70:B72"/>
    <mergeCell ref="B73:B90"/>
    <mergeCell ref="B93:B94"/>
    <mergeCell ref="B95:B98"/>
    <mergeCell ref="B99:B102"/>
    <mergeCell ref="B103:B105"/>
    <mergeCell ref="V103:V105"/>
    <mergeCell ref="W103:W105"/>
    <mergeCell ref="X103:X105"/>
    <mergeCell ref="B108:B111"/>
    <mergeCell ref="B115:B116"/>
    <mergeCell ref="B117:B118"/>
    <mergeCell ref="B119:B121"/>
    <mergeCell ref="W63:W65"/>
    <mergeCell ref="W66:W69"/>
    <mergeCell ref="W70:W72"/>
    <mergeCell ref="W73:W90"/>
    <mergeCell ref="W93:W94"/>
    <mergeCell ref="W95:W98"/>
    <mergeCell ref="W99:W102"/>
    <mergeCell ref="W108:W111"/>
    <mergeCell ref="W115:W116"/>
    <mergeCell ref="V63:V65"/>
    <mergeCell ref="V66:V69"/>
    <mergeCell ref="V70:V72"/>
    <mergeCell ref="V73:V90"/>
    <mergeCell ref="V93:V94"/>
    <mergeCell ref="V95:V98"/>
    <mergeCell ref="B211:B213"/>
    <mergeCell ref="B208:B210"/>
    <mergeCell ref="B216:B218"/>
    <mergeCell ref="B219:B222"/>
    <mergeCell ref="P164:P165"/>
    <mergeCell ref="B122:B125"/>
    <mergeCell ref="B127:B128"/>
    <mergeCell ref="B129:B132"/>
    <mergeCell ref="B136:B139"/>
    <mergeCell ref="V136:V139"/>
    <mergeCell ref="W136:W139"/>
    <mergeCell ref="X136:X139"/>
    <mergeCell ref="B149:B150"/>
    <mergeCell ref="B151:B153"/>
    <mergeCell ref="B154:B156"/>
    <mergeCell ref="B157:B159"/>
    <mergeCell ref="B160:B161"/>
    <mergeCell ref="B164:B165"/>
    <mergeCell ref="B166:B167"/>
    <mergeCell ref="B172:B173"/>
    <mergeCell ref="B175:B177"/>
    <mergeCell ref="B182:B183"/>
    <mergeCell ref="R216:R217"/>
    <mergeCell ref="S216:S217"/>
    <mergeCell ref="T216:T218"/>
    <mergeCell ref="U216:U218"/>
    <mergeCell ref="C203:C205"/>
    <mergeCell ref="D203:D205"/>
    <mergeCell ref="E203:E205"/>
    <mergeCell ref="F203:F205"/>
    <mergeCell ref="Q216:Q217"/>
    <mergeCell ref="H211:H213"/>
  </mergeCells>
  <conditionalFormatting sqref="C134">
    <cfRule type="duplicateValues" dxfId="373" priority="91"/>
  </conditionalFormatting>
  <conditionalFormatting sqref="D134">
    <cfRule type="duplicateValues" dxfId="372" priority="90"/>
  </conditionalFormatting>
  <conditionalFormatting sqref="C135">
    <cfRule type="duplicateValues" dxfId="371" priority="89"/>
  </conditionalFormatting>
  <conditionalFormatting sqref="D135">
    <cfRule type="duplicateValues" dxfId="370" priority="88"/>
  </conditionalFormatting>
  <conditionalFormatting sqref="C133">
    <cfRule type="duplicateValues" dxfId="369" priority="92"/>
  </conditionalFormatting>
  <conditionalFormatting sqref="D133">
    <cfRule type="duplicateValues" dxfId="368" priority="93"/>
  </conditionalFormatting>
  <conditionalFormatting sqref="C136">
    <cfRule type="duplicateValues" dxfId="367" priority="87"/>
  </conditionalFormatting>
  <conditionalFormatting sqref="D136">
    <cfRule type="duplicateValues" dxfId="366" priority="86"/>
  </conditionalFormatting>
  <conditionalFormatting sqref="C140">
    <cfRule type="duplicateValues" dxfId="365" priority="85"/>
  </conditionalFormatting>
  <conditionalFormatting sqref="D140">
    <cfRule type="duplicateValues" dxfId="364" priority="84"/>
  </conditionalFormatting>
  <conditionalFormatting sqref="C141">
    <cfRule type="duplicateValues" dxfId="363" priority="83"/>
  </conditionalFormatting>
  <conditionalFormatting sqref="D141">
    <cfRule type="duplicateValues" dxfId="362" priority="82"/>
  </conditionalFormatting>
  <conditionalFormatting sqref="C144">
    <cfRule type="duplicateValues" dxfId="361" priority="81"/>
  </conditionalFormatting>
  <conditionalFormatting sqref="D144">
    <cfRule type="duplicateValues" dxfId="360" priority="80"/>
  </conditionalFormatting>
  <conditionalFormatting sqref="C145">
    <cfRule type="duplicateValues" dxfId="359" priority="79"/>
  </conditionalFormatting>
  <conditionalFormatting sqref="D145">
    <cfRule type="duplicateValues" dxfId="358" priority="78"/>
  </conditionalFormatting>
  <conditionalFormatting sqref="C146">
    <cfRule type="duplicateValues" dxfId="357" priority="77"/>
  </conditionalFormatting>
  <conditionalFormatting sqref="D146">
    <cfRule type="duplicateValues" dxfId="356" priority="76"/>
  </conditionalFormatting>
  <conditionalFormatting sqref="C148">
    <cfRule type="duplicateValues" dxfId="355" priority="75"/>
  </conditionalFormatting>
  <conditionalFormatting sqref="D148">
    <cfRule type="duplicateValues" dxfId="354" priority="74"/>
  </conditionalFormatting>
  <conditionalFormatting sqref="C149">
    <cfRule type="duplicateValues" dxfId="353" priority="73"/>
  </conditionalFormatting>
  <conditionalFormatting sqref="D149">
    <cfRule type="duplicateValues" dxfId="352" priority="72"/>
  </conditionalFormatting>
  <conditionalFormatting sqref="C151">
    <cfRule type="duplicateValues" dxfId="351" priority="71"/>
  </conditionalFormatting>
  <conditionalFormatting sqref="D151">
    <cfRule type="duplicateValues" dxfId="350" priority="70"/>
  </conditionalFormatting>
  <conditionalFormatting sqref="C154">
    <cfRule type="duplicateValues" dxfId="349" priority="69"/>
  </conditionalFormatting>
  <conditionalFormatting sqref="D154">
    <cfRule type="duplicateValues" dxfId="348" priority="68"/>
  </conditionalFormatting>
  <conditionalFormatting sqref="C157">
    <cfRule type="duplicateValues" dxfId="347" priority="67"/>
  </conditionalFormatting>
  <conditionalFormatting sqref="D157">
    <cfRule type="duplicateValues" dxfId="346" priority="66"/>
  </conditionalFormatting>
  <conditionalFormatting sqref="C160">
    <cfRule type="duplicateValues" dxfId="345" priority="65"/>
  </conditionalFormatting>
  <conditionalFormatting sqref="D160">
    <cfRule type="duplicateValues" dxfId="344" priority="64"/>
  </conditionalFormatting>
  <conditionalFormatting sqref="C164">
    <cfRule type="duplicateValues" dxfId="343" priority="63"/>
  </conditionalFormatting>
  <conditionalFormatting sqref="D164">
    <cfRule type="duplicateValues" dxfId="342" priority="62"/>
  </conditionalFormatting>
  <conditionalFormatting sqref="C162">
    <cfRule type="duplicateValues" dxfId="341" priority="94"/>
  </conditionalFormatting>
  <conditionalFormatting sqref="D162">
    <cfRule type="duplicateValues" dxfId="340" priority="95"/>
  </conditionalFormatting>
  <conditionalFormatting sqref="C166">
    <cfRule type="duplicateValues" dxfId="339" priority="61"/>
  </conditionalFormatting>
  <conditionalFormatting sqref="D166">
    <cfRule type="duplicateValues" dxfId="338" priority="60"/>
  </conditionalFormatting>
  <conditionalFormatting sqref="C168">
    <cfRule type="duplicateValues" dxfId="337" priority="59"/>
  </conditionalFormatting>
  <conditionalFormatting sqref="D168">
    <cfRule type="duplicateValues" dxfId="336" priority="58"/>
  </conditionalFormatting>
  <conditionalFormatting sqref="C169">
    <cfRule type="duplicateValues" dxfId="335" priority="57"/>
  </conditionalFormatting>
  <conditionalFormatting sqref="D169">
    <cfRule type="duplicateValues" dxfId="334" priority="56"/>
  </conditionalFormatting>
  <conditionalFormatting sqref="C170">
    <cfRule type="duplicateValues" dxfId="333" priority="55"/>
  </conditionalFormatting>
  <conditionalFormatting sqref="D170">
    <cfRule type="duplicateValues" dxfId="332" priority="54"/>
  </conditionalFormatting>
  <conditionalFormatting sqref="C171">
    <cfRule type="duplicateValues" dxfId="331" priority="53"/>
  </conditionalFormatting>
  <conditionalFormatting sqref="D171">
    <cfRule type="duplicateValues" dxfId="330" priority="52"/>
  </conditionalFormatting>
  <conditionalFormatting sqref="C172">
    <cfRule type="duplicateValues" dxfId="329" priority="51"/>
  </conditionalFormatting>
  <conditionalFormatting sqref="D172">
    <cfRule type="duplicateValues" dxfId="328" priority="50"/>
  </conditionalFormatting>
  <conditionalFormatting sqref="C178">
    <cfRule type="duplicateValues" dxfId="327" priority="47"/>
  </conditionalFormatting>
  <conditionalFormatting sqref="D178">
    <cfRule type="duplicateValues" dxfId="326" priority="46"/>
  </conditionalFormatting>
  <conditionalFormatting sqref="C179">
    <cfRule type="duplicateValues" dxfId="325" priority="45"/>
  </conditionalFormatting>
  <conditionalFormatting sqref="D179">
    <cfRule type="duplicateValues" dxfId="324" priority="44"/>
  </conditionalFormatting>
  <conditionalFormatting sqref="C180">
    <cfRule type="duplicateValues" dxfId="323" priority="43"/>
  </conditionalFormatting>
  <conditionalFormatting sqref="D180">
    <cfRule type="duplicateValues" dxfId="322" priority="42"/>
  </conditionalFormatting>
  <conditionalFormatting sqref="C181">
    <cfRule type="duplicateValues" dxfId="321" priority="41"/>
  </conditionalFormatting>
  <conditionalFormatting sqref="D181">
    <cfRule type="duplicateValues" dxfId="320" priority="40"/>
  </conditionalFormatting>
  <conditionalFormatting sqref="C182">
    <cfRule type="duplicateValues" dxfId="319" priority="39"/>
  </conditionalFormatting>
  <conditionalFormatting sqref="D182">
    <cfRule type="duplicateValues" dxfId="318" priority="38"/>
  </conditionalFormatting>
  <conditionalFormatting sqref="C184">
    <cfRule type="duplicateValues" dxfId="317" priority="37"/>
  </conditionalFormatting>
  <conditionalFormatting sqref="D184">
    <cfRule type="duplicateValues" dxfId="316" priority="36"/>
  </conditionalFormatting>
  <conditionalFormatting sqref="C185">
    <cfRule type="duplicateValues" dxfId="315" priority="35"/>
  </conditionalFormatting>
  <conditionalFormatting sqref="D185">
    <cfRule type="duplicateValues" dxfId="314" priority="34"/>
  </conditionalFormatting>
  <conditionalFormatting sqref="C187">
    <cfRule type="duplicateValues" dxfId="313" priority="33"/>
  </conditionalFormatting>
  <conditionalFormatting sqref="D187">
    <cfRule type="duplicateValues" dxfId="312" priority="32"/>
  </conditionalFormatting>
  <conditionalFormatting sqref="C188">
    <cfRule type="duplicateValues" dxfId="311" priority="31"/>
  </conditionalFormatting>
  <conditionalFormatting sqref="D188">
    <cfRule type="duplicateValues" dxfId="310" priority="30"/>
  </conditionalFormatting>
  <conditionalFormatting sqref="C191">
    <cfRule type="duplicateValues" dxfId="309" priority="29"/>
  </conditionalFormatting>
  <conditionalFormatting sqref="D191">
    <cfRule type="duplicateValues" dxfId="308" priority="28"/>
  </conditionalFormatting>
  <conditionalFormatting sqref="C198">
    <cfRule type="duplicateValues" dxfId="307" priority="27"/>
  </conditionalFormatting>
  <conditionalFormatting sqref="D198">
    <cfRule type="duplicateValues" dxfId="306" priority="26"/>
  </conditionalFormatting>
  <conditionalFormatting sqref="C203">
    <cfRule type="duplicateValues" dxfId="305" priority="25"/>
  </conditionalFormatting>
  <conditionalFormatting sqref="D203">
    <cfRule type="duplicateValues" dxfId="304" priority="24"/>
  </conditionalFormatting>
  <conditionalFormatting sqref="C206">
    <cfRule type="duplicateValues" dxfId="303" priority="23"/>
  </conditionalFormatting>
  <conditionalFormatting sqref="D206">
    <cfRule type="duplicateValues" dxfId="302" priority="22"/>
  </conditionalFormatting>
  <conditionalFormatting sqref="C207">
    <cfRule type="duplicateValues" dxfId="301" priority="21"/>
  </conditionalFormatting>
  <conditionalFormatting sqref="D207">
    <cfRule type="duplicateValues" dxfId="300" priority="20"/>
  </conditionalFormatting>
  <conditionalFormatting sqref="C208">
    <cfRule type="duplicateValues" dxfId="299" priority="19"/>
  </conditionalFormatting>
  <conditionalFormatting sqref="D208">
    <cfRule type="duplicateValues" dxfId="298" priority="18"/>
  </conditionalFormatting>
  <conditionalFormatting sqref="C211">
    <cfRule type="duplicateValues" dxfId="297" priority="17"/>
  </conditionalFormatting>
  <conditionalFormatting sqref="D211">
    <cfRule type="duplicateValues" dxfId="296" priority="16"/>
  </conditionalFormatting>
  <conditionalFormatting sqref="C214">
    <cfRule type="duplicateValues" dxfId="295" priority="15"/>
  </conditionalFormatting>
  <conditionalFormatting sqref="D214">
    <cfRule type="duplicateValues" dxfId="294" priority="14"/>
  </conditionalFormatting>
  <conditionalFormatting sqref="C215">
    <cfRule type="duplicateValues" dxfId="293" priority="13"/>
  </conditionalFormatting>
  <conditionalFormatting sqref="D215">
    <cfRule type="duplicateValues" dxfId="292" priority="12"/>
  </conditionalFormatting>
  <conditionalFormatting sqref="C216">
    <cfRule type="duplicateValues" dxfId="291" priority="11"/>
  </conditionalFormatting>
  <conditionalFormatting sqref="D216">
    <cfRule type="duplicateValues" dxfId="290" priority="10"/>
  </conditionalFormatting>
  <conditionalFormatting sqref="C219">
    <cfRule type="duplicateValues" dxfId="289" priority="9"/>
  </conditionalFormatting>
  <conditionalFormatting sqref="D219">
    <cfRule type="duplicateValues" dxfId="288" priority="8"/>
  </conditionalFormatting>
  <conditionalFormatting sqref="C163">
    <cfRule type="duplicateValues" dxfId="287" priority="7"/>
  </conditionalFormatting>
  <conditionalFormatting sqref="D163">
    <cfRule type="duplicateValues" dxfId="286" priority="6"/>
  </conditionalFormatting>
  <conditionalFormatting sqref="C174">
    <cfRule type="duplicateValues" dxfId="285" priority="5"/>
  </conditionalFormatting>
  <conditionalFormatting sqref="D174">
    <cfRule type="duplicateValues" dxfId="284" priority="4"/>
  </conditionalFormatting>
  <pageMargins left="0.7" right="0.7" top="0.75" bottom="0.75" header="0.3" footer="0.3"/>
  <pageSetup paperSize="66" fitToHeight="0" orientation="portrait" verticalDpi="360"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C21C714-39DE-49E7-AC3A-E360A83D2832}">
          <x14:formula1>
            <xm:f>'dropdown list'!$D$8:$D$17</xm:f>
          </x14:formula1>
          <xm:sqref>X2:X103 X140:X226 X106:X136</xm:sqref>
        </x14:dataValidation>
        <x14:dataValidation type="list" allowBlank="1" showInputMessage="1" showErrorMessage="1" xr:uid="{E4B67E48-BBC0-4858-BD9A-6E18801AB674}">
          <x14:formula1>
            <xm:f>'dropdown list'!$C$8:$C$10</xm:f>
          </x14:formula1>
          <xm:sqref>V140:V226 V106:V136 V2:V103</xm:sqref>
        </x14:dataValidation>
        <x14:dataValidation type="list" allowBlank="1" showInputMessage="1" showErrorMessage="1" xr:uid="{C2F62CD2-0368-4293-A430-397C9A4EE2C9}">
          <x14:formula1>
            <xm:f>'dropdown list'!$E$8:$E$25</xm:f>
          </x14:formula1>
          <xm:sqref>W2:W136 W175:W197 W171:W173 W203:W226 W169 W140:W167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B4273-CC12-42D4-B9BF-0D3D4A86AC1F}">
  <dimension ref="A1:G68"/>
  <sheetViews>
    <sheetView zoomScale="80" zoomScaleNormal="80" workbookViewId="0">
      <selection activeCell="D47" sqref="D47"/>
    </sheetView>
  </sheetViews>
  <sheetFormatPr defaultRowHeight="15" x14ac:dyDescent="0.25"/>
  <cols>
    <col min="1" max="1" width="25.7109375" style="36" customWidth="1"/>
    <col min="2" max="2" width="27.7109375" style="36" customWidth="1"/>
    <col min="3" max="3" width="14.85546875" style="36" customWidth="1"/>
    <col min="4" max="4" width="120.28515625" style="36" customWidth="1"/>
    <col min="5" max="5" width="15.85546875" style="36" customWidth="1"/>
    <col min="6" max="6" width="13.42578125" style="36" customWidth="1"/>
    <col min="7" max="7" width="54.7109375" style="36" customWidth="1"/>
    <col min="8" max="16384" width="9.140625" style="36"/>
  </cols>
  <sheetData>
    <row r="1" spans="1:7" ht="17.25" customHeight="1" x14ac:dyDescent="0.25">
      <c r="A1" s="34" t="s">
        <v>1209</v>
      </c>
      <c r="B1" s="34" t="s">
        <v>1210</v>
      </c>
      <c r="C1" s="34" t="s">
        <v>1211</v>
      </c>
      <c r="D1" s="1" t="s">
        <v>1212</v>
      </c>
      <c r="E1" s="34" t="s">
        <v>1213</v>
      </c>
      <c r="F1" s="34" t="s">
        <v>1214</v>
      </c>
      <c r="G1" s="35" t="s">
        <v>1215</v>
      </c>
    </row>
    <row r="2" spans="1:7" x14ac:dyDescent="0.25">
      <c r="A2" s="48" t="s">
        <v>1216</v>
      </c>
      <c r="B2" s="48" t="s">
        <v>1217</v>
      </c>
      <c r="C2" s="48" t="s">
        <v>1218</v>
      </c>
      <c r="D2" s="48" t="s">
        <v>1219</v>
      </c>
      <c r="E2" s="48">
        <v>2021</v>
      </c>
      <c r="F2" s="48" t="s">
        <v>1220</v>
      </c>
      <c r="G2" s="48" t="s">
        <v>12</v>
      </c>
    </row>
    <row r="3" spans="1:7" x14ac:dyDescent="0.25">
      <c r="A3" s="102" t="s">
        <v>1221</v>
      </c>
      <c r="B3" s="102" t="s">
        <v>1222</v>
      </c>
      <c r="C3" s="102" t="s">
        <v>1223</v>
      </c>
      <c r="D3" s="102" t="s">
        <v>1224</v>
      </c>
      <c r="E3" s="102">
        <v>2021</v>
      </c>
      <c r="F3" s="102" t="s">
        <v>1225</v>
      </c>
      <c r="G3" s="102" t="s">
        <v>8</v>
      </c>
    </row>
    <row r="4" spans="1:7" x14ac:dyDescent="0.25">
      <c r="A4" s="102" t="s">
        <v>1226</v>
      </c>
      <c r="B4" s="102" t="s">
        <v>1227</v>
      </c>
      <c r="C4" s="102" t="s">
        <v>1228</v>
      </c>
      <c r="D4" s="102" t="s">
        <v>1229</v>
      </c>
      <c r="E4" s="102">
        <v>2021</v>
      </c>
      <c r="F4" s="102" t="s">
        <v>1230</v>
      </c>
      <c r="G4" s="102" t="s">
        <v>11</v>
      </c>
    </row>
    <row r="5" spans="1:7" x14ac:dyDescent="0.25">
      <c r="A5" s="102" t="s">
        <v>1231</v>
      </c>
      <c r="B5" s="102" t="s">
        <v>1232</v>
      </c>
      <c r="C5" s="102" t="s">
        <v>1233</v>
      </c>
      <c r="D5" s="102" t="s">
        <v>1234</v>
      </c>
      <c r="E5" s="102">
        <v>2021</v>
      </c>
      <c r="F5" s="102" t="s">
        <v>1235</v>
      </c>
      <c r="G5" s="102" t="s">
        <v>11</v>
      </c>
    </row>
    <row r="6" spans="1:7" x14ac:dyDescent="0.25">
      <c r="A6" s="48" t="s">
        <v>1236</v>
      </c>
      <c r="B6" s="48" t="s">
        <v>1237</v>
      </c>
      <c r="C6" s="48" t="s">
        <v>1238</v>
      </c>
      <c r="D6" s="48" t="s">
        <v>1239</v>
      </c>
      <c r="E6" s="48">
        <v>2020</v>
      </c>
      <c r="F6" s="48" t="s">
        <v>1240</v>
      </c>
      <c r="G6" s="48" t="s">
        <v>9</v>
      </c>
    </row>
    <row r="7" spans="1:7" x14ac:dyDescent="0.25">
      <c r="A7" s="48" t="s">
        <v>1241</v>
      </c>
      <c r="B7" s="48" t="s">
        <v>1242</v>
      </c>
      <c r="C7" s="48" t="s">
        <v>1243</v>
      </c>
      <c r="D7" s="48" t="s">
        <v>1244</v>
      </c>
      <c r="E7" s="48">
        <v>2020</v>
      </c>
      <c r="F7" s="48" t="s">
        <v>1245</v>
      </c>
      <c r="G7" s="48" t="s">
        <v>12</v>
      </c>
    </row>
    <row r="8" spans="1:7" x14ac:dyDescent="0.25">
      <c r="A8" s="102" t="s">
        <v>1246</v>
      </c>
      <c r="B8" s="102" t="s">
        <v>1247</v>
      </c>
      <c r="C8" s="102" t="s">
        <v>1248</v>
      </c>
      <c r="D8" s="102" t="s">
        <v>1249</v>
      </c>
      <c r="E8" s="102">
        <v>2020</v>
      </c>
      <c r="F8" s="102" t="s">
        <v>1250</v>
      </c>
      <c r="G8" s="48" t="s">
        <v>9</v>
      </c>
    </row>
    <row r="9" spans="1:7" x14ac:dyDescent="0.25">
      <c r="A9" s="102" t="s">
        <v>1251</v>
      </c>
      <c r="B9" s="102" t="s">
        <v>1252</v>
      </c>
      <c r="C9" s="102" t="s">
        <v>1218</v>
      </c>
      <c r="D9" s="102" t="s">
        <v>1253</v>
      </c>
      <c r="E9" s="102">
        <v>2020</v>
      </c>
      <c r="F9" s="102" t="s">
        <v>1254</v>
      </c>
      <c r="G9" s="102" t="s">
        <v>11</v>
      </c>
    </row>
    <row r="10" spans="1:7" x14ac:dyDescent="0.25">
      <c r="A10" s="102" t="s">
        <v>1255</v>
      </c>
      <c r="B10" s="102" t="s">
        <v>1256</v>
      </c>
      <c r="C10" s="102" t="s">
        <v>1238</v>
      </c>
      <c r="D10" s="102" t="s">
        <v>1257</v>
      </c>
      <c r="E10" s="102">
        <v>2020</v>
      </c>
      <c r="F10" s="102" t="s">
        <v>1258</v>
      </c>
      <c r="G10" s="48" t="s">
        <v>9</v>
      </c>
    </row>
    <row r="11" spans="1:7" x14ac:dyDescent="0.25">
      <c r="A11" s="102" t="s">
        <v>1259</v>
      </c>
      <c r="B11" s="102" t="s">
        <v>1260</v>
      </c>
      <c r="C11" s="102" t="s">
        <v>1261</v>
      </c>
      <c r="D11" s="102" t="s">
        <v>1262</v>
      </c>
      <c r="E11" s="102">
        <v>2020</v>
      </c>
      <c r="F11" s="102" t="s">
        <v>1263</v>
      </c>
      <c r="G11" s="102" t="s">
        <v>7</v>
      </c>
    </row>
    <row r="12" spans="1:7" x14ac:dyDescent="0.25">
      <c r="A12" s="102" t="s">
        <v>1264</v>
      </c>
      <c r="B12" s="102" t="s">
        <v>1265</v>
      </c>
      <c r="C12" s="102" t="s">
        <v>1266</v>
      </c>
      <c r="D12" s="102" t="s">
        <v>1267</v>
      </c>
      <c r="E12" s="102">
        <v>2020</v>
      </c>
      <c r="F12" s="102" t="s">
        <v>1268</v>
      </c>
      <c r="G12" s="102" t="s">
        <v>11</v>
      </c>
    </row>
    <row r="13" spans="1:7" x14ac:dyDescent="0.25">
      <c r="A13" s="102" t="s">
        <v>1269</v>
      </c>
      <c r="B13" s="102" t="s">
        <v>1270</v>
      </c>
      <c r="C13" s="102" t="s">
        <v>1228</v>
      </c>
      <c r="D13" s="102" t="s">
        <v>1271</v>
      </c>
      <c r="E13" s="102">
        <v>2020</v>
      </c>
      <c r="F13" s="102" t="s">
        <v>1272</v>
      </c>
      <c r="G13" s="102" t="s">
        <v>1273</v>
      </c>
    </row>
    <row r="14" spans="1:7" x14ac:dyDescent="0.25">
      <c r="A14" s="102" t="s">
        <v>1274</v>
      </c>
      <c r="B14" s="102" t="s">
        <v>1275</v>
      </c>
      <c r="C14" s="102" t="s">
        <v>1243</v>
      </c>
      <c r="D14" s="102" t="s">
        <v>1276</v>
      </c>
      <c r="E14" s="102">
        <v>2020</v>
      </c>
      <c r="F14" s="102" t="s">
        <v>1277</v>
      </c>
      <c r="G14" s="102" t="s">
        <v>1278</v>
      </c>
    </row>
    <row r="15" spans="1:7" x14ac:dyDescent="0.25">
      <c r="A15" s="102" t="s">
        <v>1279</v>
      </c>
      <c r="B15" s="102" t="s">
        <v>1280</v>
      </c>
      <c r="C15" s="102" t="s">
        <v>1218</v>
      </c>
      <c r="D15" s="102" t="s">
        <v>1281</v>
      </c>
      <c r="E15" s="102">
        <v>2020</v>
      </c>
      <c r="F15" s="102" t="s">
        <v>1282</v>
      </c>
      <c r="G15" s="102" t="s">
        <v>1273</v>
      </c>
    </row>
    <row r="16" spans="1:7" x14ac:dyDescent="0.25">
      <c r="A16" s="102" t="s">
        <v>1283</v>
      </c>
      <c r="B16" s="102" t="s">
        <v>1284</v>
      </c>
      <c r="C16" s="102" t="s">
        <v>1238</v>
      </c>
      <c r="D16" s="102" t="s">
        <v>1285</v>
      </c>
      <c r="E16" s="102">
        <v>2020</v>
      </c>
      <c r="F16" s="102" t="s">
        <v>1286</v>
      </c>
      <c r="G16" s="48" t="s">
        <v>9</v>
      </c>
    </row>
    <row r="17" spans="1:7" x14ac:dyDescent="0.25">
      <c r="A17" s="102" t="s">
        <v>1287</v>
      </c>
      <c r="B17" s="102" t="s">
        <v>1288</v>
      </c>
      <c r="C17" s="102" t="s">
        <v>1289</v>
      </c>
      <c r="D17" s="102" t="s">
        <v>1290</v>
      </c>
      <c r="E17" s="102">
        <v>2020</v>
      </c>
      <c r="F17" s="102" t="s">
        <v>1291</v>
      </c>
      <c r="G17" s="102" t="s">
        <v>1273</v>
      </c>
    </row>
    <row r="18" spans="1:7" x14ac:dyDescent="0.25">
      <c r="A18" s="48" t="s">
        <v>1292</v>
      </c>
      <c r="B18" s="48" t="s">
        <v>1293</v>
      </c>
      <c r="C18" s="48" t="s">
        <v>1294</v>
      </c>
      <c r="D18" s="48" t="s">
        <v>1295</v>
      </c>
      <c r="E18" s="48">
        <v>2019</v>
      </c>
      <c r="F18" s="48" t="s">
        <v>1296</v>
      </c>
      <c r="G18" s="48" t="s">
        <v>12</v>
      </c>
    </row>
    <row r="19" spans="1:7" x14ac:dyDescent="0.25">
      <c r="A19" s="48" t="s">
        <v>1297</v>
      </c>
      <c r="B19" s="48" t="s">
        <v>1298</v>
      </c>
      <c r="C19" s="48" t="s">
        <v>1294</v>
      </c>
      <c r="D19" s="48" t="s">
        <v>1299</v>
      </c>
      <c r="E19" s="48">
        <v>2019</v>
      </c>
      <c r="F19" s="48" t="s">
        <v>1300</v>
      </c>
      <c r="G19" s="48" t="s">
        <v>12</v>
      </c>
    </row>
    <row r="20" spans="1:7" x14ac:dyDescent="0.25">
      <c r="A20" s="102" t="s">
        <v>1301</v>
      </c>
      <c r="B20" s="102" t="s">
        <v>1302</v>
      </c>
      <c r="C20" s="102" t="s">
        <v>1303</v>
      </c>
      <c r="D20" s="102" t="s">
        <v>1304</v>
      </c>
      <c r="E20" s="102">
        <v>2019</v>
      </c>
      <c r="F20" s="102" t="s">
        <v>1305</v>
      </c>
      <c r="G20" s="48" t="s">
        <v>9</v>
      </c>
    </row>
    <row r="21" spans="1:7" x14ac:dyDescent="0.25">
      <c r="A21" s="102" t="s">
        <v>1306</v>
      </c>
      <c r="B21" s="102" t="s">
        <v>1307</v>
      </c>
      <c r="C21" s="102" t="s">
        <v>1294</v>
      </c>
      <c r="D21" s="102" t="s">
        <v>1308</v>
      </c>
      <c r="E21" s="102">
        <v>2019</v>
      </c>
      <c r="F21" s="102" t="s">
        <v>1309</v>
      </c>
      <c r="G21" s="102" t="s">
        <v>1278</v>
      </c>
    </row>
    <row r="22" spans="1:7" x14ac:dyDescent="0.25">
      <c r="A22" s="102" t="s">
        <v>1310</v>
      </c>
      <c r="B22" s="102" t="s">
        <v>1311</v>
      </c>
      <c r="C22" s="102" t="s">
        <v>1233</v>
      </c>
      <c r="D22" s="102" t="s">
        <v>1312</v>
      </c>
      <c r="E22" s="102">
        <v>2019</v>
      </c>
      <c r="F22" s="102" t="s">
        <v>1313</v>
      </c>
      <c r="G22" s="102" t="s">
        <v>1273</v>
      </c>
    </row>
    <row r="23" spans="1:7" x14ac:dyDescent="0.25">
      <c r="A23" s="102" t="s">
        <v>1314</v>
      </c>
      <c r="B23" s="102" t="s">
        <v>1315</v>
      </c>
      <c r="C23" s="102" t="s">
        <v>1316</v>
      </c>
      <c r="D23" s="102" t="s">
        <v>1317</v>
      </c>
      <c r="E23" s="102">
        <v>2019</v>
      </c>
      <c r="F23" s="102" t="s">
        <v>1318</v>
      </c>
      <c r="G23" s="102" t="s">
        <v>11</v>
      </c>
    </row>
    <row r="24" spans="1:7" x14ac:dyDescent="0.25">
      <c r="A24" s="48" t="s">
        <v>1319</v>
      </c>
      <c r="B24" s="48" t="s">
        <v>1320</v>
      </c>
      <c r="C24" s="48" t="s">
        <v>1321</v>
      </c>
      <c r="D24" s="48" t="s">
        <v>1322</v>
      </c>
      <c r="E24" s="48">
        <v>2018</v>
      </c>
      <c r="F24" s="48" t="s">
        <v>1323</v>
      </c>
      <c r="G24" s="48" t="s">
        <v>1324</v>
      </c>
    </row>
    <row r="25" spans="1:7" x14ac:dyDescent="0.25">
      <c r="A25" s="102" t="s">
        <v>1325</v>
      </c>
      <c r="B25" s="102" t="s">
        <v>1326</v>
      </c>
      <c r="C25" s="102" t="s">
        <v>1238</v>
      </c>
      <c r="D25" s="102" t="s">
        <v>1327</v>
      </c>
      <c r="E25" s="102">
        <v>2018</v>
      </c>
      <c r="F25" s="102" t="s">
        <v>1328</v>
      </c>
      <c r="G25" s="48" t="s">
        <v>9</v>
      </c>
    </row>
    <row r="26" spans="1:7" x14ac:dyDescent="0.25">
      <c r="A26" s="102" t="s">
        <v>1329</v>
      </c>
      <c r="B26" s="102" t="s">
        <v>1330</v>
      </c>
      <c r="C26" s="102" t="s">
        <v>1331</v>
      </c>
      <c r="D26" s="102" t="s">
        <v>1332</v>
      </c>
      <c r="E26" s="102">
        <v>2018</v>
      </c>
      <c r="F26" s="102" t="s">
        <v>1333</v>
      </c>
      <c r="G26" s="48" t="s">
        <v>9</v>
      </c>
    </row>
    <row r="27" spans="1:7" x14ac:dyDescent="0.25">
      <c r="A27" s="48" t="s">
        <v>1334</v>
      </c>
      <c r="B27" s="48" t="s">
        <v>1335</v>
      </c>
      <c r="C27" s="48" t="s">
        <v>1294</v>
      </c>
      <c r="D27" s="48" t="s">
        <v>1336</v>
      </c>
      <c r="E27" s="48">
        <v>2018</v>
      </c>
      <c r="F27" s="48" t="s">
        <v>1337</v>
      </c>
      <c r="G27" s="48" t="s">
        <v>12</v>
      </c>
    </row>
    <row r="28" spans="1:7" x14ac:dyDescent="0.25">
      <c r="A28" s="102" t="s">
        <v>1338</v>
      </c>
      <c r="B28" s="102" t="s">
        <v>1339</v>
      </c>
      <c r="C28" s="102" t="s">
        <v>1233</v>
      </c>
      <c r="D28" s="102" t="s">
        <v>1340</v>
      </c>
      <c r="E28" s="102">
        <v>2018</v>
      </c>
      <c r="F28" s="102" t="s">
        <v>1341</v>
      </c>
      <c r="G28" s="102" t="s">
        <v>1273</v>
      </c>
    </row>
    <row r="29" spans="1:7" x14ac:dyDescent="0.25">
      <c r="A29" s="102" t="s">
        <v>1338</v>
      </c>
      <c r="B29" s="102" t="s">
        <v>1342</v>
      </c>
      <c r="C29" s="102" t="s">
        <v>1228</v>
      </c>
      <c r="D29" s="102" t="s">
        <v>1343</v>
      </c>
      <c r="E29" s="102">
        <v>2018</v>
      </c>
      <c r="F29" s="102" t="s">
        <v>1344</v>
      </c>
      <c r="G29" s="102" t="s">
        <v>1345</v>
      </c>
    </row>
    <row r="30" spans="1:7" x14ac:dyDescent="0.25">
      <c r="A30" s="102" t="s">
        <v>1346</v>
      </c>
      <c r="B30" s="102" t="s">
        <v>1347</v>
      </c>
      <c r="C30" s="102" t="s">
        <v>1348</v>
      </c>
      <c r="D30" s="102" t="s">
        <v>1349</v>
      </c>
      <c r="E30" s="102">
        <v>2018</v>
      </c>
      <c r="F30" s="102" t="s">
        <v>1350</v>
      </c>
      <c r="G30" s="102" t="s">
        <v>1351</v>
      </c>
    </row>
    <row r="31" spans="1:7" x14ac:dyDescent="0.25">
      <c r="A31" s="102" t="s">
        <v>1352</v>
      </c>
      <c r="B31" s="102" t="s">
        <v>1353</v>
      </c>
      <c r="C31" s="102" t="s">
        <v>1218</v>
      </c>
      <c r="D31" s="102" t="s">
        <v>1354</v>
      </c>
      <c r="E31" s="102">
        <v>2018</v>
      </c>
      <c r="F31" s="102" t="s">
        <v>1355</v>
      </c>
      <c r="G31" s="102" t="s">
        <v>2098</v>
      </c>
    </row>
    <row r="32" spans="1:7" x14ac:dyDescent="0.25">
      <c r="A32" s="102" t="s">
        <v>1356</v>
      </c>
      <c r="B32" s="102" t="s">
        <v>1357</v>
      </c>
      <c r="C32" s="102" t="s">
        <v>1358</v>
      </c>
      <c r="D32" s="102" t="s">
        <v>1359</v>
      </c>
      <c r="E32" s="102">
        <v>2018</v>
      </c>
      <c r="F32" s="102" t="s">
        <v>1360</v>
      </c>
      <c r="G32" s="102" t="s">
        <v>1273</v>
      </c>
    </row>
    <row r="33" spans="1:7" x14ac:dyDescent="0.25">
      <c r="A33" s="48" t="s">
        <v>1361</v>
      </c>
      <c r="B33" s="48" t="s">
        <v>1362</v>
      </c>
      <c r="C33" s="48" t="s">
        <v>1363</v>
      </c>
      <c r="D33" s="48" t="s">
        <v>1364</v>
      </c>
      <c r="E33" s="48">
        <v>2017</v>
      </c>
      <c r="F33" s="48" t="s">
        <v>1365</v>
      </c>
      <c r="G33" s="48" t="s">
        <v>1351</v>
      </c>
    </row>
    <row r="34" spans="1:7" x14ac:dyDescent="0.25">
      <c r="A34" s="102" t="s">
        <v>1366</v>
      </c>
      <c r="B34" s="102" t="s">
        <v>1367</v>
      </c>
      <c r="C34" s="102" t="s">
        <v>1223</v>
      </c>
      <c r="D34" s="102" t="s">
        <v>1368</v>
      </c>
      <c r="E34" s="102">
        <v>2017</v>
      </c>
      <c r="F34" s="102" t="s">
        <v>1369</v>
      </c>
      <c r="G34" s="48" t="s">
        <v>9</v>
      </c>
    </row>
    <row r="35" spans="1:7" x14ac:dyDescent="0.25">
      <c r="A35" s="102" t="s">
        <v>1370</v>
      </c>
      <c r="B35" s="102" t="s">
        <v>1371</v>
      </c>
      <c r="C35" s="102" t="s">
        <v>1316</v>
      </c>
      <c r="D35" s="102" t="s">
        <v>1372</v>
      </c>
      <c r="E35" s="102">
        <v>2017</v>
      </c>
      <c r="F35" s="102" t="s">
        <v>1373</v>
      </c>
      <c r="G35" s="48" t="s">
        <v>9</v>
      </c>
    </row>
    <row r="36" spans="1:7" x14ac:dyDescent="0.25">
      <c r="A36" s="102" t="s">
        <v>1374</v>
      </c>
      <c r="B36" s="102" t="s">
        <v>1375</v>
      </c>
      <c r="C36" s="102" t="s">
        <v>1218</v>
      </c>
      <c r="D36" s="102" t="s">
        <v>1376</v>
      </c>
      <c r="E36" s="102">
        <v>2017</v>
      </c>
      <c r="F36" s="102" t="s">
        <v>1377</v>
      </c>
      <c r="G36" s="48" t="s">
        <v>9</v>
      </c>
    </row>
    <row r="37" spans="1:7" x14ac:dyDescent="0.25">
      <c r="A37" s="102" t="s">
        <v>1378</v>
      </c>
      <c r="B37" s="102" t="s">
        <v>1379</v>
      </c>
      <c r="C37" s="102" t="s">
        <v>1316</v>
      </c>
      <c r="D37" s="102" t="s">
        <v>1380</v>
      </c>
      <c r="E37" s="102">
        <v>2017</v>
      </c>
      <c r="F37" s="102" t="s">
        <v>1381</v>
      </c>
      <c r="G37" s="48" t="s">
        <v>9</v>
      </c>
    </row>
    <row r="38" spans="1:7" x14ac:dyDescent="0.25">
      <c r="A38" s="48" t="s">
        <v>1382</v>
      </c>
      <c r="B38" s="48" t="s">
        <v>1383</v>
      </c>
      <c r="C38" s="48" t="s">
        <v>1218</v>
      </c>
      <c r="D38" s="48" t="s">
        <v>1384</v>
      </c>
      <c r="E38" s="48">
        <v>2017</v>
      </c>
      <c r="F38" s="48" t="s">
        <v>1385</v>
      </c>
      <c r="G38" s="48" t="s">
        <v>12</v>
      </c>
    </row>
    <row r="39" spans="1:7" x14ac:dyDescent="0.25">
      <c r="A39" s="102" t="s">
        <v>1386</v>
      </c>
      <c r="B39" s="102" t="s">
        <v>1387</v>
      </c>
      <c r="C39" s="102" t="s">
        <v>1294</v>
      </c>
      <c r="D39" s="102" t="s">
        <v>1388</v>
      </c>
      <c r="E39" s="102">
        <v>2017</v>
      </c>
      <c r="F39" s="102" t="s">
        <v>1389</v>
      </c>
      <c r="G39" s="102" t="s">
        <v>8</v>
      </c>
    </row>
    <row r="40" spans="1:7" x14ac:dyDescent="0.25">
      <c r="A40" s="102" t="s">
        <v>1390</v>
      </c>
      <c r="B40" s="102" t="s">
        <v>1391</v>
      </c>
      <c r="C40" s="102" t="s">
        <v>1294</v>
      </c>
      <c r="D40" s="102" t="s">
        <v>1392</v>
      </c>
      <c r="E40" s="102">
        <v>2017</v>
      </c>
      <c r="F40" s="102" t="s">
        <v>1393</v>
      </c>
      <c r="G40" s="102" t="s">
        <v>1273</v>
      </c>
    </row>
    <row r="41" spans="1:7" x14ac:dyDescent="0.25">
      <c r="A41" s="102" t="s">
        <v>1394</v>
      </c>
      <c r="B41" s="102" t="s">
        <v>1395</v>
      </c>
      <c r="C41" s="102" t="s">
        <v>1243</v>
      </c>
      <c r="D41" s="102" t="s">
        <v>1396</v>
      </c>
      <c r="E41" s="102">
        <v>2017</v>
      </c>
      <c r="F41" s="102" t="s">
        <v>1397</v>
      </c>
      <c r="G41" s="102" t="s">
        <v>1398</v>
      </c>
    </row>
    <row r="42" spans="1:7" x14ac:dyDescent="0.25">
      <c r="A42" s="102" t="s">
        <v>1399</v>
      </c>
      <c r="B42" s="102" t="s">
        <v>1400</v>
      </c>
      <c r="C42" s="102" t="s">
        <v>1316</v>
      </c>
      <c r="D42" s="102" t="s">
        <v>1401</v>
      </c>
      <c r="E42" s="102">
        <v>2017</v>
      </c>
      <c r="F42" s="102" t="s">
        <v>1402</v>
      </c>
      <c r="G42" s="102" t="s">
        <v>1403</v>
      </c>
    </row>
    <row r="43" spans="1:7" x14ac:dyDescent="0.25">
      <c r="A43" s="48" t="s">
        <v>1404</v>
      </c>
      <c r="B43" s="48" t="s">
        <v>1405</v>
      </c>
      <c r="C43" s="48" t="s">
        <v>1316</v>
      </c>
      <c r="D43" s="48" t="s">
        <v>1406</v>
      </c>
      <c r="E43" s="48">
        <v>2016</v>
      </c>
      <c r="F43" s="48" t="s">
        <v>1407</v>
      </c>
      <c r="G43" s="48" t="s">
        <v>1351</v>
      </c>
    </row>
    <row r="44" spans="1:7" x14ac:dyDescent="0.25">
      <c r="A44" s="102" t="s">
        <v>1408</v>
      </c>
      <c r="B44" s="102" t="s">
        <v>1409</v>
      </c>
      <c r="C44" s="102" t="s">
        <v>1294</v>
      </c>
      <c r="D44" s="102" t="s">
        <v>1410</v>
      </c>
      <c r="E44" s="102">
        <v>2016</v>
      </c>
      <c r="F44" s="102" t="s">
        <v>1411</v>
      </c>
      <c r="G44" s="48" t="s">
        <v>9</v>
      </c>
    </row>
    <row r="45" spans="1:7" x14ac:dyDescent="0.25">
      <c r="A45" s="102" t="s">
        <v>1412</v>
      </c>
      <c r="B45" s="102" t="s">
        <v>1413</v>
      </c>
      <c r="C45" s="102" t="s">
        <v>1294</v>
      </c>
      <c r="D45" s="102" t="s">
        <v>1414</v>
      </c>
      <c r="E45" s="102">
        <v>2016</v>
      </c>
      <c r="F45" s="102" t="s">
        <v>1415</v>
      </c>
      <c r="G45" s="48" t="s">
        <v>12</v>
      </c>
    </row>
    <row r="46" spans="1:7" x14ac:dyDescent="0.25">
      <c r="A46" s="102" t="s">
        <v>1416</v>
      </c>
      <c r="B46" s="102" t="s">
        <v>1417</v>
      </c>
      <c r="C46" s="102" t="s">
        <v>1243</v>
      </c>
      <c r="D46" s="102" t="s">
        <v>1418</v>
      </c>
      <c r="E46" s="102">
        <v>2016</v>
      </c>
      <c r="F46" s="102" t="s">
        <v>1419</v>
      </c>
      <c r="G46" s="102" t="s">
        <v>9</v>
      </c>
    </row>
    <row r="47" spans="1:7" x14ac:dyDescent="0.25">
      <c r="A47" s="102" t="s">
        <v>1420</v>
      </c>
      <c r="B47" s="102" t="s">
        <v>1421</v>
      </c>
      <c r="C47" s="102" t="s">
        <v>1223</v>
      </c>
      <c r="D47" s="102" t="s">
        <v>1422</v>
      </c>
      <c r="E47" s="102">
        <v>2016</v>
      </c>
      <c r="F47" s="102" t="s">
        <v>1423</v>
      </c>
      <c r="G47" s="102" t="s">
        <v>1273</v>
      </c>
    </row>
    <row r="48" spans="1:7" x14ac:dyDescent="0.25">
      <c r="A48" s="102" t="s">
        <v>1424</v>
      </c>
      <c r="B48" s="102" t="s">
        <v>1425</v>
      </c>
      <c r="C48" s="102" t="s">
        <v>1316</v>
      </c>
      <c r="D48" s="102" t="s">
        <v>1426</v>
      </c>
      <c r="E48" s="102">
        <v>2015</v>
      </c>
      <c r="F48" s="102" t="s">
        <v>1427</v>
      </c>
      <c r="G48" s="48" t="s">
        <v>9</v>
      </c>
    </row>
    <row r="49" spans="1:7" x14ac:dyDescent="0.25">
      <c r="A49" s="102" t="s">
        <v>1428</v>
      </c>
      <c r="B49" s="102" t="s">
        <v>1429</v>
      </c>
      <c r="C49" s="102" t="s">
        <v>1294</v>
      </c>
      <c r="D49" s="102" t="s">
        <v>1430</v>
      </c>
      <c r="E49" s="102">
        <v>2015</v>
      </c>
      <c r="F49" s="102" t="s">
        <v>1431</v>
      </c>
      <c r="G49" s="102" t="s">
        <v>11</v>
      </c>
    </row>
    <row r="50" spans="1:7" x14ac:dyDescent="0.25">
      <c r="A50" s="102" t="s">
        <v>1432</v>
      </c>
      <c r="B50" s="102" t="s">
        <v>1433</v>
      </c>
      <c r="C50" s="102" t="s">
        <v>1316</v>
      </c>
      <c r="D50" s="102" t="s">
        <v>1434</v>
      </c>
      <c r="E50" s="102">
        <v>2015</v>
      </c>
      <c r="F50" s="102" t="s">
        <v>1435</v>
      </c>
      <c r="G50" s="102" t="s">
        <v>1273</v>
      </c>
    </row>
    <row r="51" spans="1:7" x14ac:dyDescent="0.25">
      <c r="A51" s="102" t="s">
        <v>1436</v>
      </c>
      <c r="B51" s="102" t="s">
        <v>1437</v>
      </c>
      <c r="C51" s="102" t="s">
        <v>1438</v>
      </c>
      <c r="D51" s="102" t="s">
        <v>1439</v>
      </c>
      <c r="E51" s="102">
        <v>2014</v>
      </c>
      <c r="F51" s="102" t="s">
        <v>1440</v>
      </c>
      <c r="G51" s="48" t="s">
        <v>9</v>
      </c>
    </row>
    <row r="52" spans="1:7" x14ac:dyDescent="0.25">
      <c r="A52" s="48" t="s">
        <v>1441</v>
      </c>
      <c r="B52" s="48" t="s">
        <v>1442</v>
      </c>
      <c r="C52" s="48" t="s">
        <v>1294</v>
      </c>
      <c r="D52" s="48" t="s">
        <v>1443</v>
      </c>
      <c r="E52" s="48">
        <v>2014</v>
      </c>
      <c r="F52" s="48" t="s">
        <v>1444</v>
      </c>
      <c r="G52" s="48" t="s">
        <v>9</v>
      </c>
    </row>
    <row r="53" spans="1:7" x14ac:dyDescent="0.25">
      <c r="A53" s="102" t="s">
        <v>1445</v>
      </c>
      <c r="B53" s="102" t="s">
        <v>1446</v>
      </c>
      <c r="C53" s="102" t="s">
        <v>1218</v>
      </c>
      <c r="D53" s="102" t="s">
        <v>1447</v>
      </c>
      <c r="E53" s="102">
        <v>2014</v>
      </c>
      <c r="F53" s="102" t="s">
        <v>1448</v>
      </c>
      <c r="G53" s="102" t="s">
        <v>11</v>
      </c>
    </row>
    <row r="54" spans="1:7" x14ac:dyDescent="0.25">
      <c r="A54" s="102" t="s">
        <v>1449</v>
      </c>
      <c r="B54" s="102" t="s">
        <v>1450</v>
      </c>
      <c r="C54" s="102" t="s">
        <v>1451</v>
      </c>
      <c r="D54" s="102" t="s">
        <v>1452</v>
      </c>
      <c r="E54" s="102">
        <v>2013</v>
      </c>
      <c r="F54" s="102" t="s">
        <v>1453</v>
      </c>
      <c r="G54" s="102" t="s">
        <v>8</v>
      </c>
    </row>
    <row r="55" spans="1:7" x14ac:dyDescent="0.25">
      <c r="A55" s="102" t="s">
        <v>1454</v>
      </c>
      <c r="B55" s="102" t="s">
        <v>1455</v>
      </c>
      <c r="C55" s="102" t="s">
        <v>1223</v>
      </c>
      <c r="D55" s="102" t="s">
        <v>1456</v>
      </c>
      <c r="E55" s="102">
        <v>2012</v>
      </c>
      <c r="F55" s="102" t="s">
        <v>1457</v>
      </c>
      <c r="G55" s="48" t="s">
        <v>9</v>
      </c>
    </row>
    <row r="56" spans="1:7" x14ac:dyDescent="0.25">
      <c r="A56" s="102" t="s">
        <v>1458</v>
      </c>
      <c r="B56" s="102" t="s">
        <v>1459</v>
      </c>
      <c r="C56" s="102" t="s">
        <v>1460</v>
      </c>
      <c r="D56" s="102" t="s">
        <v>1461</v>
      </c>
      <c r="E56" s="102">
        <v>2012</v>
      </c>
      <c r="F56" s="102" t="s">
        <v>1462</v>
      </c>
      <c r="G56" s="48" t="s">
        <v>9</v>
      </c>
    </row>
    <row r="57" spans="1:7" x14ac:dyDescent="0.25">
      <c r="A57" s="48" t="s">
        <v>1463</v>
      </c>
      <c r="B57" s="48" t="s">
        <v>1464</v>
      </c>
      <c r="C57" s="48" t="s">
        <v>1294</v>
      </c>
      <c r="D57" s="48" t="s">
        <v>1465</v>
      </c>
      <c r="E57" s="48">
        <v>2011</v>
      </c>
      <c r="F57" s="48" t="s">
        <v>1466</v>
      </c>
      <c r="G57" s="48" t="s">
        <v>12</v>
      </c>
    </row>
    <row r="58" spans="1:7" x14ac:dyDescent="0.25">
      <c r="A58" s="102" t="s">
        <v>1467</v>
      </c>
      <c r="B58" s="103" t="s">
        <v>1468</v>
      </c>
      <c r="C58" s="102" t="s">
        <v>1469</v>
      </c>
      <c r="D58" s="102" t="s">
        <v>1470</v>
      </c>
      <c r="E58" s="102">
        <v>2010</v>
      </c>
      <c r="F58" s="102"/>
      <c r="G58" s="48" t="s">
        <v>9</v>
      </c>
    </row>
    <row r="59" spans="1:7" x14ac:dyDescent="0.25">
      <c r="A59" s="48" t="s">
        <v>1471</v>
      </c>
      <c r="B59" s="48" t="s">
        <v>1472</v>
      </c>
      <c r="C59" s="48" t="s">
        <v>1233</v>
      </c>
      <c r="D59" s="48" t="s">
        <v>1473</v>
      </c>
      <c r="E59" s="48">
        <v>2009</v>
      </c>
      <c r="F59" s="48" t="s">
        <v>1474</v>
      </c>
      <c r="G59" s="48" t="s">
        <v>12</v>
      </c>
    </row>
    <row r="60" spans="1:7" x14ac:dyDescent="0.25">
      <c r="A60" s="102" t="s">
        <v>1475</v>
      </c>
      <c r="B60" s="102" t="s">
        <v>1476</v>
      </c>
      <c r="C60" s="102" t="s">
        <v>1294</v>
      </c>
      <c r="D60" s="102" t="s">
        <v>1477</v>
      </c>
      <c r="E60" s="102">
        <v>2007</v>
      </c>
      <c r="F60" s="102" t="s">
        <v>1478</v>
      </c>
      <c r="G60" s="102" t="s">
        <v>8</v>
      </c>
    </row>
    <row r="61" spans="1:7" x14ac:dyDescent="0.25">
      <c r="A61" s="102" t="s">
        <v>1479</v>
      </c>
      <c r="B61" s="102" t="s">
        <v>1480</v>
      </c>
      <c r="C61" s="102" t="s">
        <v>1481</v>
      </c>
      <c r="D61" s="102" t="s">
        <v>1482</v>
      </c>
      <c r="E61" s="102">
        <v>2007</v>
      </c>
      <c r="F61" s="102"/>
      <c r="G61" s="102" t="s">
        <v>1483</v>
      </c>
    </row>
    <row r="62" spans="1:7" x14ac:dyDescent="0.25">
      <c r="A62" s="102" t="s">
        <v>1484</v>
      </c>
      <c r="B62" s="102" t="s">
        <v>1485</v>
      </c>
      <c r="C62" s="102" t="s">
        <v>1331</v>
      </c>
      <c r="D62" s="102" t="s">
        <v>1486</v>
      </c>
      <c r="E62" s="102">
        <v>2006</v>
      </c>
      <c r="F62" s="102" t="s">
        <v>1487</v>
      </c>
      <c r="G62" s="102" t="s">
        <v>8</v>
      </c>
    </row>
    <row r="63" spans="1:7" x14ac:dyDescent="0.25">
      <c r="A63" s="102" t="s">
        <v>1488</v>
      </c>
      <c r="B63" s="102" t="s">
        <v>1489</v>
      </c>
      <c r="C63" s="102" t="s">
        <v>1460</v>
      </c>
      <c r="D63" s="102" t="s">
        <v>1490</v>
      </c>
      <c r="E63" s="102">
        <v>2006</v>
      </c>
      <c r="F63" s="102" t="s">
        <v>1491</v>
      </c>
      <c r="G63" s="102" t="s">
        <v>12</v>
      </c>
    </row>
    <row r="64" spans="1:7" x14ac:dyDescent="0.25">
      <c r="A64" s="102" t="s">
        <v>1492</v>
      </c>
      <c r="B64" s="102" t="s">
        <v>1493</v>
      </c>
      <c r="C64" s="102" t="s">
        <v>1451</v>
      </c>
      <c r="D64" s="102" t="s">
        <v>1494</v>
      </c>
      <c r="E64" s="102">
        <v>2003</v>
      </c>
      <c r="F64" s="102"/>
      <c r="G64" s="102" t="s">
        <v>1483</v>
      </c>
    </row>
    <row r="65" spans="1:7" x14ac:dyDescent="0.25">
      <c r="A65" s="102" t="s">
        <v>1495</v>
      </c>
      <c r="B65" s="102" t="s">
        <v>1496</v>
      </c>
      <c r="C65" s="102" t="s">
        <v>1331</v>
      </c>
      <c r="D65" s="102" t="s">
        <v>1497</v>
      </c>
      <c r="E65" s="102">
        <v>1998</v>
      </c>
      <c r="F65" s="102" t="s">
        <v>1498</v>
      </c>
      <c r="G65" s="102" t="s">
        <v>11</v>
      </c>
    </row>
    <row r="68" spans="1:7" x14ac:dyDescent="0.25">
      <c r="D68" s="37"/>
    </row>
  </sheetData>
  <pageMargins left="0.7" right="0.7" top="0.75" bottom="0.75" header="0.3" footer="0.3"/>
  <pageSetup paperSize="9" orientation="portrait" horizontalDpi="360" verticalDpi="36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6C36E-4B36-43F6-91AF-98EE70C89F35}">
  <dimension ref="A1:G90"/>
  <sheetViews>
    <sheetView zoomScale="80" zoomScaleNormal="80" workbookViewId="0">
      <selection activeCell="G21" sqref="G21"/>
    </sheetView>
  </sheetViews>
  <sheetFormatPr defaultRowHeight="15" x14ac:dyDescent="0.25"/>
  <cols>
    <col min="1" max="1" width="40.140625" style="36" customWidth="1"/>
    <col min="2" max="2" width="42.42578125" style="36" customWidth="1"/>
    <col min="3" max="3" width="16.140625" style="36" customWidth="1"/>
    <col min="4" max="4" width="67.140625" style="39" customWidth="1"/>
    <col min="5" max="5" width="11.7109375" style="36" customWidth="1"/>
    <col min="6" max="6" width="32.5703125" style="36" customWidth="1"/>
    <col min="7" max="7" width="55.140625" style="36" customWidth="1"/>
    <col min="8" max="16384" width="9.140625" style="36"/>
  </cols>
  <sheetData>
    <row r="1" spans="1:7" x14ac:dyDescent="0.25">
      <c r="A1" s="38" t="s">
        <v>1209</v>
      </c>
      <c r="B1" s="38" t="s">
        <v>1499</v>
      </c>
      <c r="C1" s="38" t="s">
        <v>1500</v>
      </c>
      <c r="D1" s="38" t="s">
        <v>1212</v>
      </c>
      <c r="E1" s="38" t="s">
        <v>17</v>
      </c>
      <c r="F1" s="38" t="s">
        <v>1214</v>
      </c>
      <c r="G1" s="38" t="s">
        <v>1501</v>
      </c>
    </row>
    <row r="2" spans="1:7" x14ac:dyDescent="0.25">
      <c r="A2" s="98" t="s">
        <v>1502</v>
      </c>
      <c r="B2" s="98" t="s">
        <v>1503</v>
      </c>
      <c r="C2" s="98" t="s">
        <v>1504</v>
      </c>
      <c r="D2" s="98" t="s">
        <v>1505</v>
      </c>
      <c r="E2" s="98">
        <v>2021</v>
      </c>
      <c r="F2" s="98" t="s">
        <v>1506</v>
      </c>
      <c r="G2" s="98" t="s">
        <v>9</v>
      </c>
    </row>
    <row r="3" spans="1:7" x14ac:dyDescent="0.25">
      <c r="A3" s="98" t="s">
        <v>1507</v>
      </c>
      <c r="B3" s="98" t="s">
        <v>1508</v>
      </c>
      <c r="C3" s="98" t="s">
        <v>1509</v>
      </c>
      <c r="D3" s="98" t="s">
        <v>1510</v>
      </c>
      <c r="E3" s="98">
        <v>2021</v>
      </c>
      <c r="F3" s="98" t="s">
        <v>1511</v>
      </c>
      <c r="G3" s="98" t="s">
        <v>1512</v>
      </c>
    </row>
    <row r="4" spans="1:7" x14ac:dyDescent="0.25">
      <c r="A4" s="98" t="s">
        <v>1513</v>
      </c>
      <c r="B4" s="98" t="s">
        <v>1514</v>
      </c>
      <c r="C4" s="98" t="s">
        <v>1515</v>
      </c>
      <c r="D4" s="98" t="s">
        <v>1516</v>
      </c>
      <c r="E4" s="98">
        <v>2021</v>
      </c>
      <c r="F4" s="98" t="s">
        <v>1517</v>
      </c>
      <c r="G4" s="98" t="s">
        <v>11</v>
      </c>
    </row>
    <row r="5" spans="1:7" x14ac:dyDescent="0.25">
      <c r="A5" s="98" t="s">
        <v>1518</v>
      </c>
      <c r="B5" s="98" t="s">
        <v>1519</v>
      </c>
      <c r="C5" s="98" t="s">
        <v>1504</v>
      </c>
      <c r="D5" s="98" t="s">
        <v>1520</v>
      </c>
      <c r="E5" s="98">
        <v>2021</v>
      </c>
      <c r="F5" s="98" t="s">
        <v>1521</v>
      </c>
      <c r="G5" s="99" t="s">
        <v>1522</v>
      </c>
    </row>
    <row r="6" spans="1:7" x14ac:dyDescent="0.25">
      <c r="A6" s="98" t="s">
        <v>1523</v>
      </c>
      <c r="B6" s="98" t="s">
        <v>1524</v>
      </c>
      <c r="C6" s="98" t="s">
        <v>1525</v>
      </c>
      <c r="D6" s="98" t="s">
        <v>1526</v>
      </c>
      <c r="E6" s="98">
        <v>2021</v>
      </c>
      <c r="F6" s="98" t="s">
        <v>1527</v>
      </c>
      <c r="G6" s="98" t="s">
        <v>1528</v>
      </c>
    </row>
    <row r="7" spans="1:7" x14ac:dyDescent="0.25">
      <c r="A7" s="98" t="s">
        <v>1529</v>
      </c>
      <c r="B7" s="98" t="s">
        <v>1530</v>
      </c>
      <c r="C7" s="98" t="s">
        <v>1504</v>
      </c>
      <c r="D7" s="98" t="s">
        <v>1531</v>
      </c>
      <c r="E7" s="98">
        <v>2021</v>
      </c>
      <c r="F7" s="98" t="s">
        <v>1532</v>
      </c>
      <c r="G7" s="98" t="s">
        <v>1528</v>
      </c>
    </row>
    <row r="8" spans="1:7" x14ac:dyDescent="0.25">
      <c r="A8" s="98" t="s">
        <v>1533</v>
      </c>
      <c r="B8" s="98" t="s">
        <v>1534</v>
      </c>
      <c r="C8" s="98" t="s">
        <v>1504</v>
      </c>
      <c r="D8" s="98" t="s">
        <v>1535</v>
      </c>
      <c r="E8" s="98">
        <v>2021</v>
      </c>
      <c r="F8" s="98" t="s">
        <v>1536</v>
      </c>
      <c r="G8" s="98" t="s">
        <v>8</v>
      </c>
    </row>
    <row r="9" spans="1:7" x14ac:dyDescent="0.25">
      <c r="A9" s="98" t="s">
        <v>1537</v>
      </c>
      <c r="B9" s="98" t="s">
        <v>1538</v>
      </c>
      <c r="C9" s="98" t="s">
        <v>1515</v>
      </c>
      <c r="D9" s="98" t="s">
        <v>1539</v>
      </c>
      <c r="E9" s="98">
        <v>2021</v>
      </c>
      <c r="F9" s="98" t="s">
        <v>1540</v>
      </c>
      <c r="G9" s="98" t="s">
        <v>1528</v>
      </c>
    </row>
    <row r="10" spans="1:7" x14ac:dyDescent="0.25">
      <c r="A10" s="98" t="s">
        <v>1541</v>
      </c>
      <c r="B10" s="98" t="s">
        <v>1542</v>
      </c>
      <c r="C10" s="98" t="s">
        <v>1504</v>
      </c>
      <c r="D10" s="98" t="s">
        <v>1543</v>
      </c>
      <c r="E10" s="98">
        <v>2021</v>
      </c>
      <c r="F10" s="98" t="s">
        <v>1544</v>
      </c>
      <c r="G10" s="98" t="s">
        <v>9</v>
      </c>
    </row>
    <row r="11" spans="1:7" x14ac:dyDescent="0.25">
      <c r="A11" s="98" t="s">
        <v>1545</v>
      </c>
      <c r="B11" s="98" t="s">
        <v>1546</v>
      </c>
      <c r="C11" s="98" t="s">
        <v>1547</v>
      </c>
      <c r="D11" s="98" t="s">
        <v>1548</v>
      </c>
      <c r="E11" s="98">
        <v>2021</v>
      </c>
      <c r="F11" s="98" t="s">
        <v>1549</v>
      </c>
      <c r="G11" s="98" t="s">
        <v>1512</v>
      </c>
    </row>
    <row r="12" spans="1:7" x14ac:dyDescent="0.25">
      <c r="A12" s="98" t="s">
        <v>1550</v>
      </c>
      <c r="B12" s="98" t="s">
        <v>1551</v>
      </c>
      <c r="C12" s="98" t="s">
        <v>1504</v>
      </c>
      <c r="D12" s="98" t="s">
        <v>1552</v>
      </c>
      <c r="E12" s="98">
        <v>2020</v>
      </c>
      <c r="F12" s="98" t="s">
        <v>1553</v>
      </c>
      <c r="G12" s="98" t="s">
        <v>1528</v>
      </c>
    </row>
    <row r="13" spans="1:7" x14ac:dyDescent="0.25">
      <c r="A13" s="98" t="s">
        <v>1554</v>
      </c>
      <c r="B13" s="98" t="s">
        <v>1555</v>
      </c>
      <c r="C13" s="98" t="s">
        <v>1556</v>
      </c>
      <c r="D13" s="98" t="s">
        <v>1557</v>
      </c>
      <c r="E13" s="98">
        <v>2020</v>
      </c>
      <c r="F13" s="98" t="s">
        <v>1558</v>
      </c>
      <c r="G13" s="98" t="s">
        <v>1512</v>
      </c>
    </row>
    <row r="14" spans="1:7" x14ac:dyDescent="0.25">
      <c r="A14" s="98" t="s">
        <v>1559</v>
      </c>
      <c r="B14" s="98" t="s">
        <v>1560</v>
      </c>
      <c r="C14" s="98" t="s">
        <v>1561</v>
      </c>
      <c r="D14" s="98" t="s">
        <v>1562</v>
      </c>
      <c r="E14" s="98">
        <v>2020</v>
      </c>
      <c r="F14" s="98" t="s">
        <v>1563</v>
      </c>
      <c r="G14" s="98" t="s">
        <v>1528</v>
      </c>
    </row>
    <row r="15" spans="1:7" x14ac:dyDescent="0.25">
      <c r="A15" s="98" t="s">
        <v>1564</v>
      </c>
      <c r="B15" s="98" t="s">
        <v>1565</v>
      </c>
      <c r="C15" s="98" t="s">
        <v>1504</v>
      </c>
      <c r="D15" s="98" t="s">
        <v>1566</v>
      </c>
      <c r="E15" s="98">
        <v>2020</v>
      </c>
      <c r="F15" s="98" t="s">
        <v>1567</v>
      </c>
      <c r="G15" s="98" t="s">
        <v>1568</v>
      </c>
    </row>
    <row r="16" spans="1:7" x14ac:dyDescent="0.25">
      <c r="A16" s="98" t="s">
        <v>1569</v>
      </c>
      <c r="B16" s="98" t="s">
        <v>1570</v>
      </c>
      <c r="C16" s="98" t="s">
        <v>1504</v>
      </c>
      <c r="D16" s="98" t="s">
        <v>1571</v>
      </c>
      <c r="E16" s="98">
        <v>2020</v>
      </c>
      <c r="F16" s="98" t="s">
        <v>1572</v>
      </c>
      <c r="G16" s="98" t="s">
        <v>8</v>
      </c>
    </row>
    <row r="17" spans="1:7" x14ac:dyDescent="0.25">
      <c r="A17" s="98" t="s">
        <v>1573</v>
      </c>
      <c r="B17" s="98" t="s">
        <v>1574</v>
      </c>
      <c r="C17" s="98" t="s">
        <v>1575</v>
      </c>
      <c r="D17" s="98" t="s">
        <v>1576</v>
      </c>
      <c r="E17" s="98">
        <v>2020</v>
      </c>
      <c r="F17" s="98" t="s">
        <v>1577</v>
      </c>
      <c r="G17" s="98" t="s">
        <v>8</v>
      </c>
    </row>
    <row r="18" spans="1:7" x14ac:dyDescent="0.25">
      <c r="A18" s="98" t="s">
        <v>1578</v>
      </c>
      <c r="B18" s="98" t="s">
        <v>1579</v>
      </c>
      <c r="C18" s="98" t="s">
        <v>1504</v>
      </c>
      <c r="D18" s="98" t="s">
        <v>1580</v>
      </c>
      <c r="E18" s="98">
        <v>2020</v>
      </c>
      <c r="F18" s="98" t="s">
        <v>1581</v>
      </c>
      <c r="G18" s="98" t="s">
        <v>1528</v>
      </c>
    </row>
    <row r="19" spans="1:7" x14ac:dyDescent="0.25">
      <c r="A19" s="98" t="s">
        <v>1582</v>
      </c>
      <c r="B19" s="98" t="s">
        <v>1583</v>
      </c>
      <c r="C19" s="98" t="s">
        <v>1584</v>
      </c>
      <c r="D19" s="98" t="s">
        <v>1585</v>
      </c>
      <c r="E19" s="98">
        <v>2020</v>
      </c>
      <c r="F19" s="98" t="s">
        <v>1586</v>
      </c>
      <c r="G19" s="98" t="s">
        <v>1587</v>
      </c>
    </row>
    <row r="20" spans="1:7" x14ac:dyDescent="0.25">
      <c r="A20" s="98" t="s">
        <v>1588</v>
      </c>
      <c r="B20" s="98" t="s">
        <v>1589</v>
      </c>
      <c r="C20" s="98" t="s">
        <v>1590</v>
      </c>
      <c r="D20" s="98" t="s">
        <v>1591</v>
      </c>
      <c r="E20" s="98">
        <v>2020</v>
      </c>
      <c r="F20" s="98" t="s">
        <v>1592</v>
      </c>
      <c r="G20" s="98" t="s">
        <v>1528</v>
      </c>
    </row>
    <row r="21" spans="1:7" x14ac:dyDescent="0.25">
      <c r="A21" s="98" t="s">
        <v>1593</v>
      </c>
      <c r="B21" s="98" t="s">
        <v>1594</v>
      </c>
      <c r="C21" s="98" t="s">
        <v>1504</v>
      </c>
      <c r="D21" s="98" t="s">
        <v>1595</v>
      </c>
      <c r="E21" s="98">
        <v>2020</v>
      </c>
      <c r="F21" s="98" t="s">
        <v>1596</v>
      </c>
      <c r="G21" s="98" t="s">
        <v>1528</v>
      </c>
    </row>
    <row r="22" spans="1:7" x14ac:dyDescent="0.25">
      <c r="A22" s="98" t="s">
        <v>1597</v>
      </c>
      <c r="B22" s="98" t="s">
        <v>1598</v>
      </c>
      <c r="C22" s="98" t="s">
        <v>1561</v>
      </c>
      <c r="D22" s="98" t="s">
        <v>1599</v>
      </c>
      <c r="E22" s="98">
        <v>2020</v>
      </c>
      <c r="F22" s="98" t="s">
        <v>1600</v>
      </c>
      <c r="G22" s="98" t="s">
        <v>8</v>
      </c>
    </row>
    <row r="23" spans="1:7" x14ac:dyDescent="0.25">
      <c r="A23" s="98" t="s">
        <v>1601</v>
      </c>
      <c r="B23" s="98" t="s">
        <v>1602</v>
      </c>
      <c r="C23" s="98" t="s">
        <v>1603</v>
      </c>
      <c r="D23" s="98" t="s">
        <v>1604</v>
      </c>
      <c r="E23" s="98">
        <v>2020</v>
      </c>
      <c r="F23" s="98" t="s">
        <v>1605</v>
      </c>
      <c r="G23" s="98" t="s">
        <v>1528</v>
      </c>
    </row>
    <row r="24" spans="1:7" x14ac:dyDescent="0.25">
      <c r="A24" s="98" t="s">
        <v>1606</v>
      </c>
      <c r="B24" s="98" t="s">
        <v>1607</v>
      </c>
      <c r="C24" s="98" t="s">
        <v>1547</v>
      </c>
      <c r="D24" s="98" t="s">
        <v>1608</v>
      </c>
      <c r="E24" s="98">
        <v>2020</v>
      </c>
      <c r="F24" s="98" t="s">
        <v>1609</v>
      </c>
      <c r="G24" s="98" t="s">
        <v>1528</v>
      </c>
    </row>
    <row r="25" spans="1:7" x14ac:dyDescent="0.25">
      <c r="A25" s="98" t="s">
        <v>1610</v>
      </c>
      <c r="B25" s="98" t="s">
        <v>1611</v>
      </c>
      <c r="C25" s="98" t="s">
        <v>1612</v>
      </c>
      <c r="D25" s="98" t="s">
        <v>1613</v>
      </c>
      <c r="E25" s="98">
        <v>2020</v>
      </c>
      <c r="F25" s="98" t="s">
        <v>1614</v>
      </c>
      <c r="G25" s="98" t="s">
        <v>1615</v>
      </c>
    </row>
    <row r="26" spans="1:7" x14ac:dyDescent="0.25">
      <c r="A26" s="98" t="s">
        <v>1616</v>
      </c>
      <c r="B26" s="98" t="s">
        <v>1617</v>
      </c>
      <c r="C26" s="98" t="s">
        <v>1618</v>
      </c>
      <c r="D26" s="98" t="s">
        <v>1619</v>
      </c>
      <c r="E26" s="98">
        <v>2020</v>
      </c>
      <c r="F26" s="98" t="s">
        <v>1620</v>
      </c>
      <c r="G26" s="98" t="s">
        <v>1528</v>
      </c>
    </row>
    <row r="27" spans="1:7" x14ac:dyDescent="0.25">
      <c r="A27" s="98" t="s">
        <v>1621</v>
      </c>
      <c r="B27" s="98" t="s">
        <v>1622</v>
      </c>
      <c r="C27" s="98" t="s">
        <v>1504</v>
      </c>
      <c r="D27" s="98" t="s">
        <v>1623</v>
      </c>
      <c r="E27" s="98">
        <v>2019</v>
      </c>
      <c r="F27" s="98" t="s">
        <v>1624</v>
      </c>
      <c r="G27" s="98" t="s">
        <v>1528</v>
      </c>
    </row>
    <row r="28" spans="1:7" x14ac:dyDescent="0.25">
      <c r="A28" s="98" t="s">
        <v>1625</v>
      </c>
      <c r="B28" s="98" t="s">
        <v>1626</v>
      </c>
      <c r="C28" s="98" t="s">
        <v>1515</v>
      </c>
      <c r="D28" s="98" t="s">
        <v>1627</v>
      </c>
      <c r="E28" s="98">
        <v>2019</v>
      </c>
      <c r="F28" s="98" t="s">
        <v>1628</v>
      </c>
      <c r="G28" s="98" t="s">
        <v>1528</v>
      </c>
    </row>
    <row r="29" spans="1:7" x14ac:dyDescent="0.25">
      <c r="A29" s="98" t="s">
        <v>1629</v>
      </c>
      <c r="B29" s="98" t="s">
        <v>1630</v>
      </c>
      <c r="C29" s="98" t="s">
        <v>1504</v>
      </c>
      <c r="D29" s="98" t="s">
        <v>1631</v>
      </c>
      <c r="E29" s="98">
        <v>2019</v>
      </c>
      <c r="F29" s="98" t="s">
        <v>1632</v>
      </c>
      <c r="G29" s="98" t="s">
        <v>1568</v>
      </c>
    </row>
    <row r="30" spans="1:7" x14ac:dyDescent="0.25">
      <c r="A30" s="98" t="s">
        <v>1633</v>
      </c>
      <c r="B30" s="98" t="s">
        <v>1634</v>
      </c>
      <c r="C30" s="98" t="s">
        <v>1635</v>
      </c>
      <c r="D30" s="98" t="s">
        <v>1636</v>
      </c>
      <c r="E30" s="98">
        <v>2019</v>
      </c>
      <c r="F30" s="98" t="s">
        <v>1637</v>
      </c>
      <c r="G30" s="98" t="s">
        <v>1528</v>
      </c>
    </row>
    <row r="31" spans="1:7" x14ac:dyDescent="0.25">
      <c r="A31" s="98" t="s">
        <v>1638</v>
      </c>
      <c r="B31" s="98" t="s">
        <v>1639</v>
      </c>
      <c r="C31" s="98" t="s">
        <v>1640</v>
      </c>
      <c r="D31" s="98" t="s">
        <v>1641</v>
      </c>
      <c r="E31" s="98">
        <v>2019</v>
      </c>
      <c r="F31" s="98" t="s">
        <v>1642</v>
      </c>
      <c r="G31" s="98" t="s">
        <v>1643</v>
      </c>
    </row>
    <row r="32" spans="1:7" x14ac:dyDescent="0.25">
      <c r="A32" s="98" t="s">
        <v>1644</v>
      </c>
      <c r="B32" s="98" t="s">
        <v>1645</v>
      </c>
      <c r="C32" s="98" t="s">
        <v>1504</v>
      </c>
      <c r="D32" s="98" t="s">
        <v>1646</v>
      </c>
      <c r="E32" s="98">
        <v>2018</v>
      </c>
      <c r="F32" s="98" t="s">
        <v>1647</v>
      </c>
      <c r="G32" s="98" t="s">
        <v>1528</v>
      </c>
    </row>
    <row r="33" spans="1:7" x14ac:dyDescent="0.25">
      <c r="A33" s="98" t="s">
        <v>1648</v>
      </c>
      <c r="B33" s="98" t="s">
        <v>1649</v>
      </c>
      <c r="C33" s="98" t="s">
        <v>1650</v>
      </c>
      <c r="D33" s="98" t="s">
        <v>1651</v>
      </c>
      <c r="E33" s="98">
        <v>2018</v>
      </c>
      <c r="F33" s="98" t="s">
        <v>1652</v>
      </c>
      <c r="G33" s="98" t="s">
        <v>1528</v>
      </c>
    </row>
    <row r="34" spans="1:7" x14ac:dyDescent="0.25">
      <c r="A34" s="98" t="s">
        <v>1653</v>
      </c>
      <c r="B34" s="98" t="s">
        <v>1654</v>
      </c>
      <c r="C34" s="98" t="s">
        <v>1590</v>
      </c>
      <c r="D34" s="98" t="s">
        <v>1655</v>
      </c>
      <c r="E34" s="98">
        <v>2018</v>
      </c>
      <c r="F34" s="98" t="s">
        <v>1656</v>
      </c>
      <c r="G34" s="98" t="s">
        <v>1528</v>
      </c>
    </row>
    <row r="35" spans="1:7" x14ac:dyDescent="0.25">
      <c r="A35" s="98" t="s">
        <v>1657</v>
      </c>
      <c r="B35" s="98" t="s">
        <v>1658</v>
      </c>
      <c r="C35" s="98" t="s">
        <v>1525</v>
      </c>
      <c r="D35" s="98" t="s">
        <v>1659</v>
      </c>
      <c r="E35" s="98">
        <v>2018</v>
      </c>
      <c r="F35" s="98" t="s">
        <v>1660</v>
      </c>
      <c r="G35" s="98" t="s">
        <v>1528</v>
      </c>
    </row>
    <row r="36" spans="1:7" x14ac:dyDescent="0.25">
      <c r="A36" s="98" t="s">
        <v>1661</v>
      </c>
      <c r="B36" s="98" t="s">
        <v>1662</v>
      </c>
      <c r="C36" s="98" t="s">
        <v>1504</v>
      </c>
      <c r="D36" s="98" t="s">
        <v>1663</v>
      </c>
      <c r="E36" s="98">
        <v>2018</v>
      </c>
      <c r="F36" s="98" t="s">
        <v>1664</v>
      </c>
      <c r="G36" s="98" t="s">
        <v>1568</v>
      </c>
    </row>
    <row r="37" spans="1:7" x14ac:dyDescent="0.25">
      <c r="A37" s="98" t="s">
        <v>1665</v>
      </c>
      <c r="B37" s="98" t="s">
        <v>1666</v>
      </c>
      <c r="C37" s="98" t="s">
        <v>1667</v>
      </c>
      <c r="D37" s="98" t="s">
        <v>1668</v>
      </c>
      <c r="E37" s="98">
        <v>2018</v>
      </c>
      <c r="F37" s="98" t="s">
        <v>1669</v>
      </c>
      <c r="G37" s="98" t="s">
        <v>1528</v>
      </c>
    </row>
    <row r="38" spans="1:7" x14ac:dyDescent="0.25">
      <c r="A38" s="98" t="s">
        <v>1670</v>
      </c>
      <c r="B38" s="98" t="s">
        <v>1671</v>
      </c>
      <c r="C38" s="98" t="s">
        <v>1575</v>
      </c>
      <c r="D38" s="98" t="s">
        <v>1672</v>
      </c>
      <c r="E38" s="98">
        <v>2018</v>
      </c>
      <c r="F38" s="98" t="s">
        <v>1673</v>
      </c>
      <c r="G38" s="98" t="s">
        <v>1528</v>
      </c>
    </row>
    <row r="39" spans="1:7" x14ac:dyDescent="0.25">
      <c r="A39" s="98" t="s">
        <v>1674</v>
      </c>
      <c r="B39" s="98" t="s">
        <v>1675</v>
      </c>
      <c r="C39" s="98" t="s">
        <v>1676</v>
      </c>
      <c r="D39" s="98" t="s">
        <v>1677</v>
      </c>
      <c r="E39" s="98">
        <v>2018</v>
      </c>
      <c r="F39" s="98" t="s">
        <v>1678</v>
      </c>
      <c r="G39" s="98" t="s">
        <v>1528</v>
      </c>
    </row>
    <row r="40" spans="1:7" x14ac:dyDescent="0.25">
      <c r="A40" s="98" t="s">
        <v>1679</v>
      </c>
      <c r="B40" s="98" t="s">
        <v>1680</v>
      </c>
      <c r="C40" s="98" t="s">
        <v>1504</v>
      </c>
      <c r="D40" s="98" t="s">
        <v>1681</v>
      </c>
      <c r="E40" s="98">
        <v>2018</v>
      </c>
      <c r="F40" s="98" t="s">
        <v>1682</v>
      </c>
      <c r="G40" s="98" t="s">
        <v>9</v>
      </c>
    </row>
    <row r="41" spans="1:7" x14ac:dyDescent="0.25">
      <c r="A41" s="98" t="s">
        <v>1683</v>
      </c>
      <c r="B41" s="98" t="s">
        <v>1684</v>
      </c>
      <c r="C41" s="98" t="s">
        <v>1504</v>
      </c>
      <c r="D41" s="98" t="s">
        <v>1685</v>
      </c>
      <c r="E41" s="98">
        <v>2018</v>
      </c>
      <c r="F41" s="98" t="s">
        <v>1686</v>
      </c>
      <c r="G41" s="98" t="s">
        <v>9</v>
      </c>
    </row>
    <row r="42" spans="1:7" x14ac:dyDescent="0.25">
      <c r="A42" s="98" t="s">
        <v>1687</v>
      </c>
      <c r="B42" s="98" t="s">
        <v>1688</v>
      </c>
      <c r="C42" s="98" t="s">
        <v>1689</v>
      </c>
      <c r="D42" s="98" t="s">
        <v>1690</v>
      </c>
      <c r="E42" s="98">
        <v>2018</v>
      </c>
      <c r="F42" s="98" t="s">
        <v>1691</v>
      </c>
      <c r="G42" s="98" t="s">
        <v>9</v>
      </c>
    </row>
    <row r="43" spans="1:7" x14ac:dyDescent="0.25">
      <c r="A43" s="98" t="s">
        <v>1692</v>
      </c>
      <c r="B43" s="98" t="s">
        <v>1693</v>
      </c>
      <c r="C43" s="98" t="s">
        <v>1694</v>
      </c>
      <c r="D43" s="98" t="s">
        <v>1695</v>
      </c>
      <c r="E43" s="98">
        <v>2018</v>
      </c>
      <c r="F43" s="98" t="s">
        <v>1696</v>
      </c>
      <c r="G43" s="98" t="s">
        <v>6</v>
      </c>
    </row>
    <row r="44" spans="1:7" x14ac:dyDescent="0.25">
      <c r="A44" s="98" t="s">
        <v>1697</v>
      </c>
      <c r="B44" s="98" t="s">
        <v>1698</v>
      </c>
      <c r="C44" s="98" t="s">
        <v>1699</v>
      </c>
      <c r="D44" s="98" t="s">
        <v>1700</v>
      </c>
      <c r="E44" s="98">
        <v>2018</v>
      </c>
      <c r="F44" s="98" t="s">
        <v>1701</v>
      </c>
      <c r="G44" s="98" t="s">
        <v>1528</v>
      </c>
    </row>
    <row r="45" spans="1:7" x14ac:dyDescent="0.25">
      <c r="A45" s="100" t="s">
        <v>1702</v>
      </c>
      <c r="B45" s="100" t="s">
        <v>1703</v>
      </c>
      <c r="C45" s="100" t="s">
        <v>1704</v>
      </c>
      <c r="D45" s="100" t="s">
        <v>1705</v>
      </c>
      <c r="E45" s="100">
        <v>2017</v>
      </c>
      <c r="F45" s="100" t="s">
        <v>1706</v>
      </c>
      <c r="G45" s="100" t="s">
        <v>10</v>
      </c>
    </row>
    <row r="46" spans="1:7" x14ac:dyDescent="0.25">
      <c r="A46" s="98" t="s">
        <v>1707</v>
      </c>
      <c r="B46" s="98" t="s">
        <v>1708</v>
      </c>
      <c r="C46" s="98" t="s">
        <v>1584</v>
      </c>
      <c r="D46" s="98" t="s">
        <v>1709</v>
      </c>
      <c r="E46" s="98">
        <v>2017</v>
      </c>
      <c r="F46" s="98" t="s">
        <v>1710</v>
      </c>
      <c r="G46" s="98" t="s">
        <v>1528</v>
      </c>
    </row>
    <row r="47" spans="1:7" x14ac:dyDescent="0.25">
      <c r="A47" s="98" t="s">
        <v>1711</v>
      </c>
      <c r="B47" s="98" t="s">
        <v>1712</v>
      </c>
      <c r="C47" s="98" t="s">
        <v>1515</v>
      </c>
      <c r="D47" s="98" t="s">
        <v>1713</v>
      </c>
      <c r="E47" s="98">
        <v>2017</v>
      </c>
      <c r="F47" s="98" t="s">
        <v>1714</v>
      </c>
      <c r="G47" s="98" t="s">
        <v>1528</v>
      </c>
    </row>
    <row r="48" spans="1:7" x14ac:dyDescent="0.25">
      <c r="A48" s="98" t="s">
        <v>1715</v>
      </c>
      <c r="B48" s="98" t="s">
        <v>1716</v>
      </c>
      <c r="C48" s="98" t="s">
        <v>1504</v>
      </c>
      <c r="D48" s="98" t="s">
        <v>1717</v>
      </c>
      <c r="E48" s="98">
        <v>2017</v>
      </c>
      <c r="F48" s="98" t="s">
        <v>1718</v>
      </c>
      <c r="G48" s="98" t="s">
        <v>1528</v>
      </c>
    </row>
    <row r="49" spans="1:7" x14ac:dyDescent="0.25">
      <c r="A49" s="98" t="s">
        <v>1719</v>
      </c>
      <c r="B49" s="98" t="s">
        <v>1720</v>
      </c>
      <c r="C49" s="98" t="s">
        <v>1504</v>
      </c>
      <c r="D49" s="98" t="s">
        <v>1721</v>
      </c>
      <c r="E49" s="98">
        <v>2017</v>
      </c>
      <c r="F49" s="98" t="s">
        <v>1722</v>
      </c>
      <c r="G49" s="98" t="s">
        <v>1528</v>
      </c>
    </row>
    <row r="50" spans="1:7" x14ac:dyDescent="0.25">
      <c r="A50" s="98" t="s">
        <v>1723</v>
      </c>
      <c r="B50" s="98" t="s">
        <v>1724</v>
      </c>
      <c r="C50" s="98" t="s">
        <v>1504</v>
      </c>
      <c r="D50" s="98" t="s">
        <v>1725</v>
      </c>
      <c r="E50" s="98">
        <v>2017</v>
      </c>
      <c r="F50" s="98" t="s">
        <v>1726</v>
      </c>
      <c r="G50" s="98" t="s">
        <v>1528</v>
      </c>
    </row>
    <row r="51" spans="1:7" x14ac:dyDescent="0.25">
      <c r="A51" s="98" t="s">
        <v>1727</v>
      </c>
      <c r="B51" s="98" t="s">
        <v>1728</v>
      </c>
      <c r="C51" s="98" t="s">
        <v>1504</v>
      </c>
      <c r="D51" s="98" t="s">
        <v>1729</v>
      </c>
      <c r="E51" s="98">
        <v>2017</v>
      </c>
      <c r="F51" s="98" t="s">
        <v>1730</v>
      </c>
      <c r="G51" s="98" t="s">
        <v>1568</v>
      </c>
    </row>
    <row r="52" spans="1:7" x14ac:dyDescent="0.25">
      <c r="A52" s="98" t="s">
        <v>1731</v>
      </c>
      <c r="B52" s="98" t="s">
        <v>1732</v>
      </c>
      <c r="C52" s="98" t="s">
        <v>1504</v>
      </c>
      <c r="D52" s="98" t="s">
        <v>1733</v>
      </c>
      <c r="E52" s="98">
        <v>2017</v>
      </c>
      <c r="F52" s="98" t="s">
        <v>1734</v>
      </c>
      <c r="G52" s="98" t="s">
        <v>1528</v>
      </c>
    </row>
    <row r="53" spans="1:7" x14ac:dyDescent="0.25">
      <c r="A53" s="98" t="s">
        <v>1735</v>
      </c>
      <c r="B53" s="98" t="s">
        <v>1736</v>
      </c>
      <c r="C53" s="98" t="s">
        <v>1504</v>
      </c>
      <c r="D53" s="98" t="s">
        <v>1737</v>
      </c>
      <c r="E53" s="98">
        <v>2017</v>
      </c>
      <c r="F53" s="98" t="s">
        <v>1738</v>
      </c>
      <c r="G53" s="98" t="s">
        <v>1528</v>
      </c>
    </row>
    <row r="54" spans="1:7" x14ac:dyDescent="0.25">
      <c r="A54" s="98" t="s">
        <v>1739</v>
      </c>
      <c r="B54" s="98" t="s">
        <v>1740</v>
      </c>
      <c r="C54" s="98" t="s">
        <v>1741</v>
      </c>
      <c r="D54" s="98" t="s">
        <v>1742</v>
      </c>
      <c r="E54" s="98">
        <v>2017</v>
      </c>
      <c r="F54" s="101"/>
      <c r="G54" s="98" t="s">
        <v>1743</v>
      </c>
    </row>
    <row r="55" spans="1:7" x14ac:dyDescent="0.25">
      <c r="A55" s="98" t="s">
        <v>1744</v>
      </c>
      <c r="B55" s="98" t="s">
        <v>1745</v>
      </c>
      <c r="C55" s="98" t="s">
        <v>1504</v>
      </c>
      <c r="D55" s="98" t="s">
        <v>1746</v>
      </c>
      <c r="E55" s="98">
        <v>2017</v>
      </c>
      <c r="F55" s="98" t="s">
        <v>1747</v>
      </c>
      <c r="G55" s="98" t="s">
        <v>1528</v>
      </c>
    </row>
    <row r="56" spans="1:7" x14ac:dyDescent="0.25">
      <c r="A56" s="98" t="s">
        <v>1748</v>
      </c>
      <c r="B56" s="98" t="s">
        <v>1749</v>
      </c>
      <c r="C56" s="98" t="s">
        <v>1590</v>
      </c>
      <c r="D56" s="98" t="s">
        <v>1750</v>
      </c>
      <c r="E56" s="98">
        <v>2017</v>
      </c>
      <c r="F56" s="98" t="s">
        <v>1751</v>
      </c>
      <c r="G56" s="98" t="s">
        <v>11</v>
      </c>
    </row>
    <row r="57" spans="1:7" x14ac:dyDescent="0.25">
      <c r="A57" s="98" t="s">
        <v>1752</v>
      </c>
      <c r="B57" s="98" t="s">
        <v>1753</v>
      </c>
      <c r="C57" s="98" t="s">
        <v>1754</v>
      </c>
      <c r="D57" s="98" t="s">
        <v>1755</v>
      </c>
      <c r="E57" s="98">
        <v>2017</v>
      </c>
      <c r="F57" s="98" t="s">
        <v>1756</v>
      </c>
      <c r="G57" s="98" t="s">
        <v>1528</v>
      </c>
    </row>
    <row r="58" spans="1:7" x14ac:dyDescent="0.25">
      <c r="A58" s="100" t="s">
        <v>1757</v>
      </c>
      <c r="B58" s="100" t="s">
        <v>1758</v>
      </c>
      <c r="C58" s="100" t="s">
        <v>1759</v>
      </c>
      <c r="D58" s="100" t="s">
        <v>1760</v>
      </c>
      <c r="E58" s="100">
        <v>2017</v>
      </c>
      <c r="F58" s="100" t="s">
        <v>1761</v>
      </c>
      <c r="G58" s="100" t="s">
        <v>2099</v>
      </c>
    </row>
    <row r="59" spans="1:7" x14ac:dyDescent="0.25">
      <c r="A59" s="98" t="s">
        <v>1762</v>
      </c>
      <c r="B59" s="98" t="s">
        <v>1763</v>
      </c>
      <c r="C59" s="98" t="s">
        <v>1764</v>
      </c>
      <c r="D59" s="98" t="s">
        <v>1765</v>
      </c>
      <c r="E59" s="98">
        <v>2017</v>
      </c>
      <c r="F59" s="98" t="s">
        <v>1766</v>
      </c>
      <c r="G59" s="98" t="s">
        <v>1528</v>
      </c>
    </row>
    <row r="60" spans="1:7" x14ac:dyDescent="0.25">
      <c r="A60" s="98" t="s">
        <v>1767</v>
      </c>
      <c r="B60" s="98" t="s">
        <v>1768</v>
      </c>
      <c r="C60" s="98" t="s">
        <v>1504</v>
      </c>
      <c r="D60" s="98" t="s">
        <v>1769</v>
      </c>
      <c r="E60" s="98">
        <v>2017</v>
      </c>
      <c r="F60" s="98" t="s">
        <v>1770</v>
      </c>
      <c r="G60" s="98" t="s">
        <v>1528</v>
      </c>
    </row>
    <row r="61" spans="1:7" x14ac:dyDescent="0.25">
      <c r="A61" s="98" t="s">
        <v>1771</v>
      </c>
      <c r="B61" s="98" t="s">
        <v>1772</v>
      </c>
      <c r="C61" s="98" t="s">
        <v>1741</v>
      </c>
      <c r="D61" s="98" t="s">
        <v>1742</v>
      </c>
      <c r="E61" s="98">
        <v>2017</v>
      </c>
      <c r="F61" s="98"/>
      <c r="G61" s="98" t="s">
        <v>1743</v>
      </c>
    </row>
    <row r="62" spans="1:7" x14ac:dyDescent="0.25">
      <c r="A62" s="98" t="s">
        <v>1773</v>
      </c>
      <c r="B62" s="98" t="s">
        <v>1774</v>
      </c>
      <c r="C62" s="98" t="s">
        <v>1584</v>
      </c>
      <c r="D62" s="98" t="s">
        <v>1775</v>
      </c>
      <c r="E62" s="98">
        <v>2016</v>
      </c>
      <c r="F62" s="98" t="s">
        <v>1776</v>
      </c>
      <c r="G62" s="98" t="s">
        <v>1528</v>
      </c>
    </row>
    <row r="63" spans="1:7" x14ac:dyDescent="0.25">
      <c r="A63" s="98" t="s">
        <v>1777</v>
      </c>
      <c r="B63" s="98" t="s">
        <v>1778</v>
      </c>
      <c r="C63" s="98" t="s">
        <v>1504</v>
      </c>
      <c r="D63" s="98" t="s">
        <v>1779</v>
      </c>
      <c r="E63" s="98">
        <v>2016</v>
      </c>
      <c r="F63" s="98" t="s">
        <v>1780</v>
      </c>
      <c r="G63" s="98" t="s">
        <v>1528</v>
      </c>
    </row>
    <row r="64" spans="1:7" x14ac:dyDescent="0.25">
      <c r="A64" s="98" t="s">
        <v>1781</v>
      </c>
      <c r="B64" s="98" t="s">
        <v>1782</v>
      </c>
      <c r="C64" s="98" t="s">
        <v>1783</v>
      </c>
      <c r="D64" s="98" t="s">
        <v>1784</v>
      </c>
      <c r="E64" s="98">
        <v>2016</v>
      </c>
      <c r="F64" s="98" t="s">
        <v>1785</v>
      </c>
      <c r="G64" s="98" t="s">
        <v>8</v>
      </c>
    </row>
    <row r="65" spans="1:7" x14ac:dyDescent="0.25">
      <c r="A65" s="98" t="s">
        <v>1786</v>
      </c>
      <c r="B65" s="98" t="s">
        <v>1787</v>
      </c>
      <c r="C65" s="98" t="s">
        <v>1788</v>
      </c>
      <c r="D65" s="98" t="s">
        <v>1789</v>
      </c>
      <c r="E65" s="98">
        <v>2016</v>
      </c>
      <c r="F65" s="98" t="s">
        <v>1790</v>
      </c>
      <c r="G65" s="98" t="s">
        <v>1528</v>
      </c>
    </row>
    <row r="66" spans="1:7" x14ac:dyDescent="0.25">
      <c r="A66" s="98" t="s">
        <v>1791</v>
      </c>
      <c r="B66" s="98" t="s">
        <v>1792</v>
      </c>
      <c r="C66" s="98" t="s">
        <v>1504</v>
      </c>
      <c r="D66" s="98" t="s">
        <v>1793</v>
      </c>
      <c r="E66" s="98">
        <v>2016</v>
      </c>
      <c r="F66" s="98" t="s">
        <v>1794</v>
      </c>
      <c r="G66" s="98" t="s">
        <v>1528</v>
      </c>
    </row>
    <row r="67" spans="1:7" x14ac:dyDescent="0.25">
      <c r="A67" s="98" t="s">
        <v>1795</v>
      </c>
      <c r="B67" s="98" t="s">
        <v>1796</v>
      </c>
      <c r="C67" s="98" t="s">
        <v>1504</v>
      </c>
      <c r="D67" s="98" t="s">
        <v>1797</v>
      </c>
      <c r="E67" s="98">
        <v>2016</v>
      </c>
      <c r="F67" s="98" t="s">
        <v>1798</v>
      </c>
      <c r="G67" s="98" t="s">
        <v>1528</v>
      </c>
    </row>
    <row r="68" spans="1:7" x14ac:dyDescent="0.25">
      <c r="A68" s="98" t="s">
        <v>1799</v>
      </c>
      <c r="B68" s="98" t="s">
        <v>1800</v>
      </c>
      <c r="C68" s="98" t="s">
        <v>1504</v>
      </c>
      <c r="D68" s="98" t="s">
        <v>1801</v>
      </c>
      <c r="E68" s="98">
        <v>2016</v>
      </c>
      <c r="F68" s="98" t="s">
        <v>1802</v>
      </c>
      <c r="G68" s="98" t="s">
        <v>1528</v>
      </c>
    </row>
    <row r="69" spans="1:7" x14ac:dyDescent="0.25">
      <c r="A69" s="98" t="s">
        <v>1803</v>
      </c>
      <c r="B69" s="98" t="s">
        <v>1804</v>
      </c>
      <c r="C69" s="98" t="s">
        <v>1805</v>
      </c>
      <c r="D69" s="98" t="s">
        <v>1806</v>
      </c>
      <c r="E69" s="98">
        <v>2015</v>
      </c>
      <c r="F69" s="98" t="s">
        <v>1807</v>
      </c>
      <c r="G69" s="98" t="s">
        <v>1528</v>
      </c>
    </row>
    <row r="70" spans="1:7" x14ac:dyDescent="0.25">
      <c r="A70" s="98" t="s">
        <v>1808</v>
      </c>
      <c r="B70" s="98" t="s">
        <v>1809</v>
      </c>
      <c r="C70" s="98" t="s">
        <v>1584</v>
      </c>
      <c r="D70" s="98" t="s">
        <v>1810</v>
      </c>
      <c r="E70" s="98">
        <v>2015</v>
      </c>
      <c r="F70" s="98" t="s">
        <v>1811</v>
      </c>
      <c r="G70" s="98" t="s">
        <v>1568</v>
      </c>
    </row>
    <row r="71" spans="1:7" x14ac:dyDescent="0.25">
      <c r="A71" s="98" t="s">
        <v>1812</v>
      </c>
      <c r="B71" s="98" t="s">
        <v>1813</v>
      </c>
      <c r="C71" s="98" t="s">
        <v>1590</v>
      </c>
      <c r="D71" s="98" t="s">
        <v>1814</v>
      </c>
      <c r="E71" s="98">
        <v>2014</v>
      </c>
      <c r="F71" s="98" t="s">
        <v>1815</v>
      </c>
      <c r="G71" s="98" t="s">
        <v>1528</v>
      </c>
    </row>
    <row r="72" spans="1:7" x14ac:dyDescent="0.25">
      <c r="A72" s="98" t="s">
        <v>1816</v>
      </c>
      <c r="B72" s="98" t="s">
        <v>1817</v>
      </c>
      <c r="C72" s="98" t="s">
        <v>1584</v>
      </c>
      <c r="D72" s="98" t="s">
        <v>1818</v>
      </c>
      <c r="E72" s="98">
        <v>2014</v>
      </c>
      <c r="F72" s="98" t="s">
        <v>1819</v>
      </c>
      <c r="G72" s="98" t="s">
        <v>1528</v>
      </c>
    </row>
    <row r="73" spans="1:7" x14ac:dyDescent="0.25">
      <c r="A73" s="98" t="s">
        <v>1820</v>
      </c>
      <c r="B73" s="98" t="s">
        <v>1821</v>
      </c>
      <c r="C73" s="98" t="s">
        <v>1699</v>
      </c>
      <c r="D73" s="98" t="s">
        <v>1822</v>
      </c>
      <c r="E73" s="98">
        <v>2014</v>
      </c>
      <c r="F73" s="98" t="s">
        <v>1823</v>
      </c>
      <c r="G73" s="98" t="s">
        <v>1568</v>
      </c>
    </row>
    <row r="74" spans="1:7" x14ac:dyDescent="0.25">
      <c r="A74" s="98" t="s">
        <v>1824</v>
      </c>
      <c r="B74" s="98" t="s">
        <v>1825</v>
      </c>
      <c r="C74" s="98" t="s">
        <v>1584</v>
      </c>
      <c r="D74" s="98" t="s">
        <v>1826</v>
      </c>
      <c r="E74" s="98">
        <v>2014</v>
      </c>
      <c r="F74" s="98" t="s">
        <v>1827</v>
      </c>
      <c r="G74" s="98" t="s">
        <v>11</v>
      </c>
    </row>
    <row r="75" spans="1:7" x14ac:dyDescent="0.25">
      <c r="A75" s="98" t="s">
        <v>1828</v>
      </c>
      <c r="B75" s="98" t="s">
        <v>1829</v>
      </c>
      <c r="C75" s="98" t="s">
        <v>1830</v>
      </c>
      <c r="D75" s="98" t="s">
        <v>1831</v>
      </c>
      <c r="E75" s="98">
        <v>2014</v>
      </c>
      <c r="F75" s="98" t="s">
        <v>1832</v>
      </c>
      <c r="G75" s="98" t="s">
        <v>1273</v>
      </c>
    </row>
    <row r="76" spans="1:7" x14ac:dyDescent="0.25">
      <c r="A76" s="98" t="s">
        <v>1833</v>
      </c>
      <c r="B76" s="98" t="s">
        <v>1834</v>
      </c>
      <c r="C76" s="98" t="s">
        <v>1835</v>
      </c>
      <c r="D76" s="98" t="s">
        <v>1836</v>
      </c>
      <c r="E76" s="98">
        <v>2013</v>
      </c>
      <c r="F76" s="98" t="s">
        <v>1837</v>
      </c>
      <c r="G76" s="98" t="s">
        <v>1528</v>
      </c>
    </row>
    <row r="77" spans="1:7" x14ac:dyDescent="0.25">
      <c r="A77" s="98" t="s">
        <v>1838</v>
      </c>
      <c r="B77" s="98" t="s">
        <v>1839</v>
      </c>
      <c r="C77" s="98" t="s">
        <v>1525</v>
      </c>
      <c r="D77" s="98" t="s">
        <v>1840</v>
      </c>
      <c r="E77" s="98">
        <v>2013</v>
      </c>
      <c r="F77" s="98" t="s">
        <v>1841</v>
      </c>
      <c r="G77" s="98" t="s">
        <v>1528</v>
      </c>
    </row>
    <row r="78" spans="1:7" x14ac:dyDescent="0.25">
      <c r="A78" s="98" t="s">
        <v>1842</v>
      </c>
      <c r="B78" s="98" t="s">
        <v>1843</v>
      </c>
      <c r="C78" s="98" t="s">
        <v>1704</v>
      </c>
      <c r="D78" s="98" t="s">
        <v>1844</v>
      </c>
      <c r="E78" s="98">
        <v>2013</v>
      </c>
      <c r="F78" s="98" t="s">
        <v>1845</v>
      </c>
      <c r="G78" s="98" t="s">
        <v>1528</v>
      </c>
    </row>
    <row r="79" spans="1:7" x14ac:dyDescent="0.25">
      <c r="A79" s="98" t="s">
        <v>1846</v>
      </c>
      <c r="B79" s="98" t="s">
        <v>1847</v>
      </c>
      <c r="C79" s="98" t="s">
        <v>1590</v>
      </c>
      <c r="D79" s="98" t="s">
        <v>1848</v>
      </c>
      <c r="E79" s="98">
        <v>2012</v>
      </c>
      <c r="F79" s="98" t="s">
        <v>1849</v>
      </c>
      <c r="G79" s="98" t="s">
        <v>1528</v>
      </c>
    </row>
    <row r="80" spans="1:7" x14ac:dyDescent="0.25">
      <c r="A80" s="98" t="s">
        <v>1850</v>
      </c>
      <c r="B80" s="98" t="s">
        <v>1851</v>
      </c>
      <c r="C80" s="98" t="s">
        <v>1783</v>
      </c>
      <c r="D80" s="98" t="s">
        <v>1852</v>
      </c>
      <c r="E80" s="98">
        <v>2012</v>
      </c>
      <c r="F80" s="98" t="s">
        <v>1853</v>
      </c>
      <c r="G80" s="98" t="s">
        <v>1528</v>
      </c>
    </row>
    <row r="81" spans="1:7" x14ac:dyDescent="0.25">
      <c r="A81" s="98" t="s">
        <v>1854</v>
      </c>
      <c r="B81" s="98" t="s">
        <v>1855</v>
      </c>
      <c r="C81" s="98" t="s">
        <v>1504</v>
      </c>
      <c r="D81" s="98" t="s">
        <v>1856</v>
      </c>
      <c r="E81" s="98">
        <v>2012</v>
      </c>
      <c r="F81" s="98" t="s">
        <v>1857</v>
      </c>
      <c r="G81" s="98" t="s">
        <v>1528</v>
      </c>
    </row>
    <row r="82" spans="1:7" x14ac:dyDescent="0.25">
      <c r="A82" s="98" t="s">
        <v>1858</v>
      </c>
      <c r="B82" s="98" t="s">
        <v>1859</v>
      </c>
      <c r="C82" s="98" t="s">
        <v>1575</v>
      </c>
      <c r="D82" s="98" t="s">
        <v>1860</v>
      </c>
      <c r="E82" s="98">
        <v>2012</v>
      </c>
      <c r="F82" s="98" t="s">
        <v>1861</v>
      </c>
      <c r="G82" s="98" t="s">
        <v>1528</v>
      </c>
    </row>
    <row r="83" spans="1:7" x14ac:dyDescent="0.25">
      <c r="A83" s="98" t="s">
        <v>1862</v>
      </c>
      <c r="B83" s="98" t="s">
        <v>1863</v>
      </c>
      <c r="C83" s="98" t="s">
        <v>1704</v>
      </c>
      <c r="D83" s="98" t="s">
        <v>1864</v>
      </c>
      <c r="E83" s="98">
        <v>2010</v>
      </c>
      <c r="F83" s="98" t="s">
        <v>1865</v>
      </c>
      <c r="G83" s="98" t="s">
        <v>1528</v>
      </c>
    </row>
    <row r="84" spans="1:7" x14ac:dyDescent="0.25">
      <c r="A84" s="98" t="s">
        <v>1866</v>
      </c>
      <c r="B84" s="98" t="s">
        <v>1867</v>
      </c>
      <c r="C84" s="98" t="s">
        <v>1590</v>
      </c>
      <c r="D84" s="98" t="s">
        <v>1868</v>
      </c>
      <c r="E84" s="98">
        <v>2009</v>
      </c>
      <c r="F84" s="98" t="s">
        <v>1869</v>
      </c>
      <c r="G84" s="98" t="s">
        <v>1273</v>
      </c>
    </row>
    <row r="85" spans="1:7" x14ac:dyDescent="0.25">
      <c r="A85" s="98" t="s">
        <v>1870</v>
      </c>
      <c r="B85" s="98" t="s">
        <v>1871</v>
      </c>
      <c r="C85" s="98" t="s">
        <v>1504</v>
      </c>
      <c r="D85" s="98" t="s">
        <v>1872</v>
      </c>
      <c r="E85" s="98">
        <v>2008</v>
      </c>
      <c r="F85" s="98" t="s">
        <v>1873</v>
      </c>
      <c r="G85" s="98" t="s">
        <v>1528</v>
      </c>
    </row>
    <row r="86" spans="1:7" x14ac:dyDescent="0.25">
      <c r="A86" s="98" t="s">
        <v>1874</v>
      </c>
      <c r="B86" s="98" t="s">
        <v>1875</v>
      </c>
      <c r="C86" s="98" t="s">
        <v>1515</v>
      </c>
      <c r="D86" s="98" t="s">
        <v>1876</v>
      </c>
      <c r="E86" s="98">
        <v>2007</v>
      </c>
      <c r="F86" s="98" t="s">
        <v>1877</v>
      </c>
      <c r="G86" s="98" t="s">
        <v>1528</v>
      </c>
    </row>
    <row r="87" spans="1:7" x14ac:dyDescent="0.25">
      <c r="A87" s="98" t="s">
        <v>1878</v>
      </c>
      <c r="B87" s="98" t="s">
        <v>1879</v>
      </c>
      <c r="C87" s="98" t="s">
        <v>1880</v>
      </c>
      <c r="D87" s="98" t="s">
        <v>1881</v>
      </c>
      <c r="E87" s="98">
        <v>2007</v>
      </c>
      <c r="F87" s="98" t="s">
        <v>1882</v>
      </c>
      <c r="G87" s="98" t="s">
        <v>1528</v>
      </c>
    </row>
    <row r="88" spans="1:7" x14ac:dyDescent="0.25">
      <c r="A88" s="98" t="s">
        <v>1883</v>
      </c>
      <c r="B88" s="98" t="s">
        <v>1884</v>
      </c>
      <c r="C88" s="98" t="s">
        <v>1590</v>
      </c>
      <c r="D88" s="98" t="s">
        <v>1885</v>
      </c>
      <c r="E88" s="98">
        <v>2004</v>
      </c>
      <c r="F88" s="98" t="s">
        <v>1886</v>
      </c>
      <c r="G88" s="98" t="s">
        <v>1528</v>
      </c>
    </row>
    <row r="89" spans="1:7" x14ac:dyDescent="0.25">
      <c r="A89" s="98" t="s">
        <v>1887</v>
      </c>
      <c r="B89" s="98" t="s">
        <v>1888</v>
      </c>
      <c r="C89" s="98" t="s">
        <v>1889</v>
      </c>
      <c r="D89" s="98" t="s">
        <v>1890</v>
      </c>
      <c r="E89" s="98">
        <v>2003</v>
      </c>
      <c r="F89" s="98"/>
      <c r="G89" s="98" t="s">
        <v>1891</v>
      </c>
    </row>
    <row r="90" spans="1:7" x14ac:dyDescent="0.25">
      <c r="A90" s="98" t="s">
        <v>1892</v>
      </c>
      <c r="B90" s="98" t="s">
        <v>1893</v>
      </c>
      <c r="C90" s="98" t="s">
        <v>1889</v>
      </c>
      <c r="D90" s="98" t="s">
        <v>1894</v>
      </c>
      <c r="E90" s="98">
        <v>2002</v>
      </c>
      <c r="F90" s="98"/>
      <c r="G90" s="98" t="s">
        <v>1891</v>
      </c>
    </row>
  </sheetData>
  <conditionalFormatting sqref="A1">
    <cfRule type="duplicateValues" dxfId="274" priority="266"/>
  </conditionalFormatting>
  <conditionalFormatting sqref="B1">
    <cfRule type="duplicateValues" dxfId="273" priority="265"/>
  </conditionalFormatting>
  <conditionalFormatting sqref="F1">
    <cfRule type="duplicateValues" dxfId="272" priority="264"/>
  </conditionalFormatting>
  <conditionalFormatting sqref="A3">
    <cfRule type="duplicateValues" dxfId="271" priority="263"/>
  </conditionalFormatting>
  <conditionalFormatting sqref="B3">
    <cfRule type="duplicateValues" dxfId="270" priority="262"/>
  </conditionalFormatting>
  <conditionalFormatting sqref="F3">
    <cfRule type="duplicateValues" dxfId="269" priority="261"/>
  </conditionalFormatting>
  <conditionalFormatting sqref="A5">
    <cfRule type="duplicateValues" dxfId="268" priority="260"/>
  </conditionalFormatting>
  <conditionalFormatting sqref="B5">
    <cfRule type="duplicateValues" dxfId="267" priority="259"/>
  </conditionalFormatting>
  <conditionalFormatting sqref="F5">
    <cfRule type="duplicateValues" dxfId="266" priority="258"/>
  </conditionalFormatting>
  <conditionalFormatting sqref="A6">
    <cfRule type="duplicateValues" dxfId="265" priority="257"/>
  </conditionalFormatting>
  <conditionalFormatting sqref="B6">
    <cfRule type="duplicateValues" dxfId="264" priority="256"/>
  </conditionalFormatting>
  <conditionalFormatting sqref="F6">
    <cfRule type="duplicateValues" dxfId="263" priority="255"/>
  </conditionalFormatting>
  <conditionalFormatting sqref="A7">
    <cfRule type="duplicateValues" dxfId="262" priority="254"/>
  </conditionalFormatting>
  <conditionalFormatting sqref="B7">
    <cfRule type="duplicateValues" dxfId="261" priority="253"/>
  </conditionalFormatting>
  <conditionalFormatting sqref="F7">
    <cfRule type="duplicateValues" dxfId="260" priority="252"/>
  </conditionalFormatting>
  <conditionalFormatting sqref="A8">
    <cfRule type="duplicateValues" dxfId="259" priority="251"/>
  </conditionalFormatting>
  <conditionalFormatting sqref="B8">
    <cfRule type="duplicateValues" dxfId="258" priority="250"/>
  </conditionalFormatting>
  <conditionalFormatting sqref="F8">
    <cfRule type="duplicateValues" dxfId="257" priority="249"/>
  </conditionalFormatting>
  <conditionalFormatting sqref="A9">
    <cfRule type="duplicateValues" dxfId="256" priority="248"/>
  </conditionalFormatting>
  <conditionalFormatting sqref="B9">
    <cfRule type="duplicateValues" dxfId="255" priority="247"/>
  </conditionalFormatting>
  <conditionalFormatting sqref="F9">
    <cfRule type="duplicateValues" dxfId="254" priority="246"/>
  </conditionalFormatting>
  <conditionalFormatting sqref="A10">
    <cfRule type="duplicateValues" dxfId="253" priority="245"/>
  </conditionalFormatting>
  <conditionalFormatting sqref="B10">
    <cfRule type="duplicateValues" dxfId="252" priority="244"/>
  </conditionalFormatting>
  <conditionalFormatting sqref="F10">
    <cfRule type="duplicateValues" dxfId="251" priority="243"/>
  </conditionalFormatting>
  <conditionalFormatting sqref="A11">
    <cfRule type="duplicateValues" dxfId="250" priority="242"/>
  </conditionalFormatting>
  <conditionalFormatting sqref="B11">
    <cfRule type="duplicateValues" dxfId="249" priority="241"/>
  </conditionalFormatting>
  <conditionalFormatting sqref="F11">
    <cfRule type="duplicateValues" dxfId="248" priority="240"/>
  </conditionalFormatting>
  <conditionalFormatting sqref="A12">
    <cfRule type="duplicateValues" dxfId="247" priority="239"/>
  </conditionalFormatting>
  <conditionalFormatting sqref="B12">
    <cfRule type="duplicateValues" dxfId="246" priority="238"/>
  </conditionalFormatting>
  <conditionalFormatting sqref="F12">
    <cfRule type="duplicateValues" dxfId="245" priority="237"/>
  </conditionalFormatting>
  <conditionalFormatting sqref="A13">
    <cfRule type="duplicateValues" dxfId="244" priority="236"/>
  </conditionalFormatting>
  <conditionalFormatting sqref="B13">
    <cfRule type="duplicateValues" dxfId="243" priority="235"/>
  </conditionalFormatting>
  <conditionalFormatting sqref="F13">
    <cfRule type="duplicateValues" dxfId="242" priority="234"/>
  </conditionalFormatting>
  <conditionalFormatting sqref="A15">
    <cfRule type="duplicateValues" dxfId="241" priority="233"/>
  </conditionalFormatting>
  <conditionalFormatting sqref="B15">
    <cfRule type="duplicateValues" dxfId="240" priority="232"/>
  </conditionalFormatting>
  <conditionalFormatting sqref="F15">
    <cfRule type="duplicateValues" dxfId="239" priority="231"/>
  </conditionalFormatting>
  <conditionalFormatting sqref="A18">
    <cfRule type="duplicateValues" dxfId="238" priority="230"/>
  </conditionalFormatting>
  <conditionalFormatting sqref="B18">
    <cfRule type="duplicateValues" dxfId="237" priority="229"/>
  </conditionalFormatting>
  <conditionalFormatting sqref="F18">
    <cfRule type="duplicateValues" dxfId="236" priority="228"/>
  </conditionalFormatting>
  <conditionalFormatting sqref="A20">
    <cfRule type="duplicateValues" dxfId="235" priority="227"/>
  </conditionalFormatting>
  <conditionalFormatting sqref="B20">
    <cfRule type="duplicateValues" dxfId="234" priority="226"/>
  </conditionalFormatting>
  <conditionalFormatting sqref="F20">
    <cfRule type="duplicateValues" dxfId="233" priority="225"/>
  </conditionalFormatting>
  <conditionalFormatting sqref="A21">
    <cfRule type="duplicateValues" dxfId="232" priority="224"/>
  </conditionalFormatting>
  <conditionalFormatting sqref="B21">
    <cfRule type="duplicateValues" dxfId="231" priority="223"/>
  </conditionalFormatting>
  <conditionalFormatting sqref="F21">
    <cfRule type="duplicateValues" dxfId="230" priority="222"/>
  </conditionalFormatting>
  <conditionalFormatting sqref="A23">
    <cfRule type="duplicateValues" dxfId="229" priority="221"/>
  </conditionalFormatting>
  <conditionalFormatting sqref="B23">
    <cfRule type="duplicateValues" dxfId="228" priority="220"/>
  </conditionalFormatting>
  <conditionalFormatting sqref="F23">
    <cfRule type="duplicateValues" dxfId="227" priority="219"/>
  </conditionalFormatting>
  <conditionalFormatting sqref="A24">
    <cfRule type="duplicateValues" dxfId="226" priority="218"/>
  </conditionalFormatting>
  <conditionalFormatting sqref="B24">
    <cfRule type="duplicateValues" dxfId="225" priority="217"/>
  </conditionalFormatting>
  <conditionalFormatting sqref="F24">
    <cfRule type="duplicateValues" dxfId="224" priority="216"/>
  </conditionalFormatting>
  <conditionalFormatting sqref="A25">
    <cfRule type="duplicateValues" dxfId="223" priority="215"/>
  </conditionalFormatting>
  <conditionalFormatting sqref="B25">
    <cfRule type="duplicateValues" dxfId="222" priority="214"/>
  </conditionalFormatting>
  <conditionalFormatting sqref="F25">
    <cfRule type="duplicateValues" dxfId="221" priority="213"/>
  </conditionalFormatting>
  <conditionalFormatting sqref="A26">
    <cfRule type="duplicateValues" dxfId="220" priority="212"/>
  </conditionalFormatting>
  <conditionalFormatting sqref="B26">
    <cfRule type="duplicateValues" dxfId="219" priority="211"/>
  </conditionalFormatting>
  <conditionalFormatting sqref="F26">
    <cfRule type="duplicateValues" dxfId="218" priority="210"/>
  </conditionalFormatting>
  <conditionalFormatting sqref="A27">
    <cfRule type="duplicateValues" dxfId="217" priority="209"/>
  </conditionalFormatting>
  <conditionalFormatting sqref="B27">
    <cfRule type="duplicateValues" dxfId="216" priority="208"/>
  </conditionalFormatting>
  <conditionalFormatting sqref="F27">
    <cfRule type="duplicateValues" dxfId="215" priority="207"/>
  </conditionalFormatting>
  <conditionalFormatting sqref="A28">
    <cfRule type="duplicateValues" dxfId="214" priority="206"/>
  </conditionalFormatting>
  <conditionalFormatting sqref="B28">
    <cfRule type="duplicateValues" dxfId="213" priority="205"/>
  </conditionalFormatting>
  <conditionalFormatting sqref="F28">
    <cfRule type="duplicateValues" dxfId="212" priority="204"/>
  </conditionalFormatting>
  <conditionalFormatting sqref="A29">
    <cfRule type="duplicateValues" dxfId="211" priority="203"/>
  </conditionalFormatting>
  <conditionalFormatting sqref="B29">
    <cfRule type="duplicateValues" dxfId="210" priority="202"/>
  </conditionalFormatting>
  <conditionalFormatting sqref="F29">
    <cfRule type="duplicateValues" dxfId="209" priority="201"/>
  </conditionalFormatting>
  <conditionalFormatting sqref="A30">
    <cfRule type="duplicateValues" dxfId="208" priority="200"/>
  </conditionalFormatting>
  <conditionalFormatting sqref="B30">
    <cfRule type="duplicateValues" dxfId="207" priority="199"/>
  </conditionalFormatting>
  <conditionalFormatting sqref="F30">
    <cfRule type="duplicateValues" dxfId="206" priority="198"/>
  </conditionalFormatting>
  <conditionalFormatting sqref="A31">
    <cfRule type="duplicateValues" dxfId="205" priority="197"/>
  </conditionalFormatting>
  <conditionalFormatting sqref="B31">
    <cfRule type="duplicateValues" dxfId="204" priority="196"/>
  </conditionalFormatting>
  <conditionalFormatting sqref="F31">
    <cfRule type="duplicateValues" dxfId="203" priority="195"/>
  </conditionalFormatting>
  <conditionalFormatting sqref="A32">
    <cfRule type="duplicateValues" dxfId="202" priority="194"/>
  </conditionalFormatting>
  <conditionalFormatting sqref="B32">
    <cfRule type="duplicateValues" dxfId="201" priority="193"/>
  </conditionalFormatting>
  <conditionalFormatting sqref="F32">
    <cfRule type="duplicateValues" dxfId="200" priority="192"/>
  </conditionalFormatting>
  <conditionalFormatting sqref="A33">
    <cfRule type="duplicateValues" dxfId="199" priority="191"/>
  </conditionalFormatting>
  <conditionalFormatting sqref="B33">
    <cfRule type="duplicateValues" dxfId="198" priority="190"/>
  </conditionalFormatting>
  <conditionalFormatting sqref="F33">
    <cfRule type="duplicateValues" dxfId="197" priority="189"/>
  </conditionalFormatting>
  <conditionalFormatting sqref="A34">
    <cfRule type="duplicateValues" dxfId="196" priority="188"/>
  </conditionalFormatting>
  <conditionalFormatting sqref="B34">
    <cfRule type="duplicateValues" dxfId="195" priority="187"/>
  </conditionalFormatting>
  <conditionalFormatting sqref="F34">
    <cfRule type="duplicateValues" dxfId="194" priority="186"/>
  </conditionalFormatting>
  <conditionalFormatting sqref="A35">
    <cfRule type="duplicateValues" dxfId="193" priority="185"/>
  </conditionalFormatting>
  <conditionalFormatting sqref="B35">
    <cfRule type="duplicateValues" dxfId="192" priority="184"/>
  </conditionalFormatting>
  <conditionalFormatting sqref="F35">
    <cfRule type="duplicateValues" dxfId="191" priority="183"/>
  </conditionalFormatting>
  <conditionalFormatting sqref="A36">
    <cfRule type="duplicateValues" dxfId="190" priority="182"/>
  </conditionalFormatting>
  <conditionalFormatting sqref="B36">
    <cfRule type="duplicateValues" dxfId="189" priority="181"/>
  </conditionalFormatting>
  <conditionalFormatting sqref="F36">
    <cfRule type="duplicateValues" dxfId="188" priority="180"/>
  </conditionalFormatting>
  <conditionalFormatting sqref="A37">
    <cfRule type="duplicateValues" dxfId="187" priority="179"/>
  </conditionalFormatting>
  <conditionalFormatting sqref="B37">
    <cfRule type="duplicateValues" dxfId="186" priority="178"/>
  </conditionalFormatting>
  <conditionalFormatting sqref="F37">
    <cfRule type="duplicateValues" dxfId="185" priority="177"/>
  </conditionalFormatting>
  <conditionalFormatting sqref="A38">
    <cfRule type="duplicateValues" dxfId="184" priority="176"/>
  </conditionalFormatting>
  <conditionalFormatting sqref="B38">
    <cfRule type="duplicateValues" dxfId="183" priority="175"/>
  </conditionalFormatting>
  <conditionalFormatting sqref="F38">
    <cfRule type="duplicateValues" dxfId="182" priority="174"/>
  </conditionalFormatting>
  <conditionalFormatting sqref="A39">
    <cfRule type="duplicateValues" dxfId="181" priority="173"/>
  </conditionalFormatting>
  <conditionalFormatting sqref="B39">
    <cfRule type="duplicateValues" dxfId="180" priority="172"/>
  </conditionalFormatting>
  <conditionalFormatting sqref="F39">
    <cfRule type="duplicateValues" dxfId="179" priority="171"/>
  </conditionalFormatting>
  <conditionalFormatting sqref="A40">
    <cfRule type="duplicateValues" dxfId="178" priority="170"/>
  </conditionalFormatting>
  <conditionalFormatting sqref="B40">
    <cfRule type="duplicateValues" dxfId="177" priority="169"/>
  </conditionalFormatting>
  <conditionalFormatting sqref="F40">
    <cfRule type="duplicateValues" dxfId="176" priority="168"/>
  </conditionalFormatting>
  <conditionalFormatting sqref="A41">
    <cfRule type="duplicateValues" dxfId="175" priority="167"/>
  </conditionalFormatting>
  <conditionalFormatting sqref="B41">
    <cfRule type="duplicateValues" dxfId="174" priority="166"/>
  </conditionalFormatting>
  <conditionalFormatting sqref="F41">
    <cfRule type="duplicateValues" dxfId="173" priority="165"/>
  </conditionalFormatting>
  <conditionalFormatting sqref="A42">
    <cfRule type="duplicateValues" dxfId="172" priority="164"/>
  </conditionalFormatting>
  <conditionalFormatting sqref="B42">
    <cfRule type="duplicateValues" dxfId="171" priority="163"/>
  </conditionalFormatting>
  <conditionalFormatting sqref="F42">
    <cfRule type="duplicateValues" dxfId="170" priority="162"/>
  </conditionalFormatting>
  <conditionalFormatting sqref="A43">
    <cfRule type="duplicateValues" dxfId="169" priority="161"/>
  </conditionalFormatting>
  <conditionalFormatting sqref="B43">
    <cfRule type="duplicateValues" dxfId="168" priority="160"/>
  </conditionalFormatting>
  <conditionalFormatting sqref="F43">
    <cfRule type="duplicateValues" dxfId="167" priority="159"/>
  </conditionalFormatting>
  <conditionalFormatting sqref="A44">
    <cfRule type="duplicateValues" dxfId="166" priority="158"/>
  </conditionalFormatting>
  <conditionalFormatting sqref="B44">
    <cfRule type="duplicateValues" dxfId="165" priority="157"/>
  </conditionalFormatting>
  <conditionalFormatting sqref="F44">
    <cfRule type="duplicateValues" dxfId="164" priority="156"/>
  </conditionalFormatting>
  <conditionalFormatting sqref="A45">
    <cfRule type="duplicateValues" dxfId="163" priority="155"/>
  </conditionalFormatting>
  <conditionalFormatting sqref="B45">
    <cfRule type="duplicateValues" dxfId="162" priority="154"/>
  </conditionalFormatting>
  <conditionalFormatting sqref="F45">
    <cfRule type="duplicateValues" dxfId="161" priority="153"/>
  </conditionalFormatting>
  <conditionalFormatting sqref="A46">
    <cfRule type="duplicateValues" dxfId="160" priority="152"/>
  </conditionalFormatting>
  <conditionalFormatting sqref="B46">
    <cfRule type="duplicateValues" dxfId="159" priority="151"/>
  </conditionalFormatting>
  <conditionalFormatting sqref="F46">
    <cfRule type="duplicateValues" dxfId="158" priority="150"/>
  </conditionalFormatting>
  <conditionalFormatting sqref="A47">
    <cfRule type="duplicateValues" dxfId="157" priority="149"/>
  </conditionalFormatting>
  <conditionalFormatting sqref="B47">
    <cfRule type="duplicateValues" dxfId="156" priority="148"/>
  </conditionalFormatting>
  <conditionalFormatting sqref="F47">
    <cfRule type="duplicateValues" dxfId="155" priority="147"/>
  </conditionalFormatting>
  <conditionalFormatting sqref="A48">
    <cfRule type="duplicateValues" dxfId="154" priority="146"/>
  </conditionalFormatting>
  <conditionalFormatting sqref="B48">
    <cfRule type="duplicateValues" dxfId="153" priority="145"/>
  </conditionalFormatting>
  <conditionalFormatting sqref="F48">
    <cfRule type="duplicateValues" dxfId="152" priority="144"/>
  </conditionalFormatting>
  <conditionalFormatting sqref="A49">
    <cfRule type="duplicateValues" dxfId="151" priority="143"/>
  </conditionalFormatting>
  <conditionalFormatting sqref="B49">
    <cfRule type="duplicateValues" dxfId="150" priority="142"/>
  </conditionalFormatting>
  <conditionalFormatting sqref="F49">
    <cfRule type="duplicateValues" dxfId="149" priority="141"/>
  </conditionalFormatting>
  <conditionalFormatting sqref="A50">
    <cfRule type="duplicateValues" dxfId="148" priority="140"/>
  </conditionalFormatting>
  <conditionalFormatting sqref="B50">
    <cfRule type="duplicateValues" dxfId="147" priority="139"/>
  </conditionalFormatting>
  <conditionalFormatting sqref="F50">
    <cfRule type="duplicateValues" dxfId="146" priority="138"/>
  </conditionalFormatting>
  <conditionalFormatting sqref="A51">
    <cfRule type="duplicateValues" dxfId="145" priority="137"/>
  </conditionalFormatting>
  <conditionalFormatting sqref="B51">
    <cfRule type="duplicateValues" dxfId="144" priority="136"/>
  </conditionalFormatting>
  <conditionalFormatting sqref="F51">
    <cfRule type="duplicateValues" dxfId="143" priority="135"/>
  </conditionalFormatting>
  <conditionalFormatting sqref="A52">
    <cfRule type="duplicateValues" dxfId="142" priority="134"/>
  </conditionalFormatting>
  <conditionalFormatting sqref="B52">
    <cfRule type="duplicateValues" dxfId="141" priority="133"/>
  </conditionalFormatting>
  <conditionalFormatting sqref="F52">
    <cfRule type="duplicateValues" dxfId="140" priority="132"/>
  </conditionalFormatting>
  <conditionalFormatting sqref="A53">
    <cfRule type="duplicateValues" dxfId="139" priority="131"/>
  </conditionalFormatting>
  <conditionalFormatting sqref="B53">
    <cfRule type="duplicateValues" dxfId="138" priority="130"/>
  </conditionalFormatting>
  <conditionalFormatting sqref="F53">
    <cfRule type="duplicateValues" dxfId="137" priority="129"/>
  </conditionalFormatting>
  <conditionalFormatting sqref="A55">
    <cfRule type="duplicateValues" dxfId="136" priority="128"/>
  </conditionalFormatting>
  <conditionalFormatting sqref="B55">
    <cfRule type="duplicateValues" dxfId="135" priority="127"/>
  </conditionalFormatting>
  <conditionalFormatting sqref="F55">
    <cfRule type="duplicateValues" dxfId="134" priority="126"/>
  </conditionalFormatting>
  <conditionalFormatting sqref="A57">
    <cfRule type="duplicateValues" dxfId="133" priority="125"/>
  </conditionalFormatting>
  <conditionalFormatting sqref="B57">
    <cfRule type="duplicateValues" dxfId="132" priority="124"/>
  </conditionalFormatting>
  <conditionalFormatting sqref="F57">
    <cfRule type="duplicateValues" dxfId="131" priority="123"/>
  </conditionalFormatting>
  <conditionalFormatting sqref="A59">
    <cfRule type="duplicateValues" dxfId="130" priority="122"/>
  </conditionalFormatting>
  <conditionalFormatting sqref="B59">
    <cfRule type="duplicateValues" dxfId="129" priority="121"/>
  </conditionalFormatting>
  <conditionalFormatting sqref="F59">
    <cfRule type="duplicateValues" dxfId="128" priority="120"/>
  </conditionalFormatting>
  <conditionalFormatting sqref="A60">
    <cfRule type="duplicateValues" dxfId="127" priority="119"/>
  </conditionalFormatting>
  <conditionalFormatting sqref="B60">
    <cfRule type="duplicateValues" dxfId="126" priority="118"/>
  </conditionalFormatting>
  <conditionalFormatting sqref="F60">
    <cfRule type="duplicateValues" dxfId="125" priority="117"/>
  </conditionalFormatting>
  <conditionalFormatting sqref="A61">
    <cfRule type="duplicateValues" dxfId="124" priority="116"/>
  </conditionalFormatting>
  <conditionalFormatting sqref="B61">
    <cfRule type="duplicateValues" dxfId="123" priority="115"/>
  </conditionalFormatting>
  <conditionalFormatting sqref="A62">
    <cfRule type="duplicateValues" dxfId="122" priority="114"/>
  </conditionalFormatting>
  <conditionalFormatting sqref="B62">
    <cfRule type="duplicateValues" dxfId="121" priority="113"/>
  </conditionalFormatting>
  <conditionalFormatting sqref="F62">
    <cfRule type="duplicateValues" dxfId="120" priority="112"/>
  </conditionalFormatting>
  <conditionalFormatting sqref="A63">
    <cfRule type="duplicateValues" dxfId="119" priority="111"/>
  </conditionalFormatting>
  <conditionalFormatting sqref="B63">
    <cfRule type="duplicateValues" dxfId="118" priority="110"/>
  </conditionalFormatting>
  <conditionalFormatting sqref="F63">
    <cfRule type="duplicateValues" dxfId="117" priority="109"/>
  </conditionalFormatting>
  <conditionalFormatting sqref="A64">
    <cfRule type="duplicateValues" dxfId="116" priority="108"/>
  </conditionalFormatting>
  <conditionalFormatting sqref="B64">
    <cfRule type="duplicateValues" dxfId="115" priority="107"/>
  </conditionalFormatting>
  <conditionalFormatting sqref="F64">
    <cfRule type="duplicateValues" dxfId="114" priority="106"/>
  </conditionalFormatting>
  <conditionalFormatting sqref="A65">
    <cfRule type="duplicateValues" dxfId="113" priority="105"/>
  </conditionalFormatting>
  <conditionalFormatting sqref="B65">
    <cfRule type="duplicateValues" dxfId="112" priority="104"/>
  </conditionalFormatting>
  <conditionalFormatting sqref="F65">
    <cfRule type="duplicateValues" dxfId="111" priority="103"/>
  </conditionalFormatting>
  <conditionalFormatting sqref="A66">
    <cfRule type="duplicateValues" dxfId="110" priority="102"/>
  </conditionalFormatting>
  <conditionalFormatting sqref="B66">
    <cfRule type="duplicateValues" dxfId="109" priority="101"/>
  </conditionalFormatting>
  <conditionalFormatting sqref="F66">
    <cfRule type="duplicateValues" dxfId="108" priority="100"/>
  </conditionalFormatting>
  <conditionalFormatting sqref="A67">
    <cfRule type="duplicateValues" dxfId="107" priority="99"/>
  </conditionalFormatting>
  <conditionalFormatting sqref="B67">
    <cfRule type="duplicateValues" dxfId="106" priority="98"/>
  </conditionalFormatting>
  <conditionalFormatting sqref="F67">
    <cfRule type="duplicateValues" dxfId="105" priority="97"/>
  </conditionalFormatting>
  <conditionalFormatting sqref="A68">
    <cfRule type="duplicateValues" dxfId="104" priority="96"/>
  </conditionalFormatting>
  <conditionalFormatting sqref="B68">
    <cfRule type="duplicateValues" dxfId="103" priority="95"/>
  </conditionalFormatting>
  <conditionalFormatting sqref="F68">
    <cfRule type="duplicateValues" dxfId="102" priority="94"/>
  </conditionalFormatting>
  <conditionalFormatting sqref="A69">
    <cfRule type="duplicateValues" dxfId="101" priority="93"/>
  </conditionalFormatting>
  <conditionalFormatting sqref="B69">
    <cfRule type="duplicateValues" dxfId="100" priority="92"/>
  </conditionalFormatting>
  <conditionalFormatting sqref="F69">
    <cfRule type="duplicateValues" dxfId="99" priority="91"/>
  </conditionalFormatting>
  <conditionalFormatting sqref="A70">
    <cfRule type="duplicateValues" dxfId="98" priority="90"/>
  </conditionalFormatting>
  <conditionalFormatting sqref="B70">
    <cfRule type="duplicateValues" dxfId="97" priority="89"/>
  </conditionalFormatting>
  <conditionalFormatting sqref="F70">
    <cfRule type="duplicateValues" dxfId="96" priority="88"/>
  </conditionalFormatting>
  <conditionalFormatting sqref="A71">
    <cfRule type="duplicateValues" dxfId="95" priority="87"/>
  </conditionalFormatting>
  <conditionalFormatting sqref="B71">
    <cfRule type="duplicateValues" dxfId="94" priority="86"/>
  </conditionalFormatting>
  <conditionalFormatting sqref="F71">
    <cfRule type="duplicateValues" dxfId="93" priority="85"/>
  </conditionalFormatting>
  <conditionalFormatting sqref="A72">
    <cfRule type="duplicateValues" dxfId="92" priority="84"/>
  </conditionalFormatting>
  <conditionalFormatting sqref="B72">
    <cfRule type="duplicateValues" dxfId="91" priority="83"/>
  </conditionalFormatting>
  <conditionalFormatting sqref="F72">
    <cfRule type="duplicateValues" dxfId="90" priority="82"/>
  </conditionalFormatting>
  <conditionalFormatting sqref="A73">
    <cfRule type="duplicateValues" dxfId="89" priority="81"/>
  </conditionalFormatting>
  <conditionalFormatting sqref="B73">
    <cfRule type="duplicateValues" dxfId="88" priority="80"/>
  </conditionalFormatting>
  <conditionalFormatting sqref="F73">
    <cfRule type="duplicateValues" dxfId="87" priority="79"/>
  </conditionalFormatting>
  <conditionalFormatting sqref="A75">
    <cfRule type="duplicateValues" dxfId="86" priority="78"/>
  </conditionalFormatting>
  <conditionalFormatting sqref="B75">
    <cfRule type="duplicateValues" dxfId="85" priority="77"/>
  </conditionalFormatting>
  <conditionalFormatting sqref="F75">
    <cfRule type="duplicateValues" dxfId="84" priority="76"/>
  </conditionalFormatting>
  <conditionalFormatting sqref="A76">
    <cfRule type="duplicateValues" dxfId="83" priority="75"/>
  </conditionalFormatting>
  <conditionalFormatting sqref="B76">
    <cfRule type="duplicateValues" dxfId="82" priority="74"/>
  </conditionalFormatting>
  <conditionalFormatting sqref="F76">
    <cfRule type="duplicateValues" dxfId="81" priority="73"/>
  </conditionalFormatting>
  <conditionalFormatting sqref="A77">
    <cfRule type="duplicateValues" dxfId="80" priority="72"/>
  </conditionalFormatting>
  <conditionalFormatting sqref="B77">
    <cfRule type="duplicateValues" dxfId="79" priority="71"/>
  </conditionalFormatting>
  <conditionalFormatting sqref="F77">
    <cfRule type="duplicateValues" dxfId="78" priority="70"/>
  </conditionalFormatting>
  <conditionalFormatting sqref="A78">
    <cfRule type="duplicateValues" dxfId="77" priority="69"/>
  </conditionalFormatting>
  <conditionalFormatting sqref="B78">
    <cfRule type="duplicateValues" dxfId="76" priority="68"/>
  </conditionalFormatting>
  <conditionalFormatting sqref="F78">
    <cfRule type="duplicateValues" dxfId="75" priority="67"/>
  </conditionalFormatting>
  <conditionalFormatting sqref="A79">
    <cfRule type="duplicateValues" dxfId="74" priority="66"/>
  </conditionalFormatting>
  <conditionalFormatting sqref="B79">
    <cfRule type="duplicateValues" dxfId="73" priority="65"/>
  </conditionalFormatting>
  <conditionalFormatting sqref="F79">
    <cfRule type="duplicateValues" dxfId="72" priority="64"/>
  </conditionalFormatting>
  <conditionalFormatting sqref="A80">
    <cfRule type="duplicateValues" dxfId="71" priority="63"/>
  </conditionalFormatting>
  <conditionalFormatting sqref="B80">
    <cfRule type="duplicateValues" dxfId="70" priority="62"/>
  </conditionalFormatting>
  <conditionalFormatting sqref="F80">
    <cfRule type="duplicateValues" dxfId="69" priority="61"/>
  </conditionalFormatting>
  <conditionalFormatting sqref="A81">
    <cfRule type="duplicateValues" dxfId="68" priority="60"/>
  </conditionalFormatting>
  <conditionalFormatting sqref="B81">
    <cfRule type="duplicateValues" dxfId="67" priority="59"/>
  </conditionalFormatting>
  <conditionalFormatting sqref="F81">
    <cfRule type="duplicateValues" dxfId="66" priority="58"/>
  </conditionalFormatting>
  <conditionalFormatting sqref="A82">
    <cfRule type="duplicateValues" dxfId="65" priority="57"/>
  </conditionalFormatting>
  <conditionalFormatting sqref="B82">
    <cfRule type="duplicateValues" dxfId="64" priority="56"/>
  </conditionalFormatting>
  <conditionalFormatting sqref="F82">
    <cfRule type="duplicateValues" dxfId="63" priority="55"/>
  </conditionalFormatting>
  <conditionalFormatting sqref="A83">
    <cfRule type="duplicateValues" dxfId="62" priority="54"/>
  </conditionalFormatting>
  <conditionalFormatting sqref="B83">
    <cfRule type="duplicateValues" dxfId="61" priority="53"/>
  </conditionalFormatting>
  <conditionalFormatting sqref="F83">
    <cfRule type="duplicateValues" dxfId="60" priority="52"/>
  </conditionalFormatting>
  <conditionalFormatting sqref="A84">
    <cfRule type="duplicateValues" dxfId="59" priority="51"/>
  </conditionalFormatting>
  <conditionalFormatting sqref="B84">
    <cfRule type="duplicateValues" dxfId="58" priority="50"/>
  </conditionalFormatting>
  <conditionalFormatting sqref="F84">
    <cfRule type="duplicateValues" dxfId="57" priority="49"/>
  </conditionalFormatting>
  <conditionalFormatting sqref="A85">
    <cfRule type="duplicateValues" dxfId="56" priority="48"/>
  </conditionalFormatting>
  <conditionalFormatting sqref="B85">
    <cfRule type="duplicateValues" dxfId="55" priority="47"/>
  </conditionalFormatting>
  <conditionalFormatting sqref="F85">
    <cfRule type="duplicateValues" dxfId="54" priority="46"/>
  </conditionalFormatting>
  <conditionalFormatting sqref="A86">
    <cfRule type="duplicateValues" dxfId="53" priority="45"/>
  </conditionalFormatting>
  <conditionalFormatting sqref="B86">
    <cfRule type="duplicateValues" dxfId="52" priority="44"/>
  </conditionalFormatting>
  <conditionalFormatting sqref="F86">
    <cfRule type="duplicateValues" dxfId="51" priority="43"/>
  </conditionalFormatting>
  <conditionalFormatting sqref="A87">
    <cfRule type="duplicateValues" dxfId="50" priority="42"/>
  </conditionalFormatting>
  <conditionalFormatting sqref="B87">
    <cfRule type="duplicateValues" dxfId="49" priority="41"/>
  </conditionalFormatting>
  <conditionalFormatting sqref="F87">
    <cfRule type="duplicateValues" dxfId="48" priority="40"/>
  </conditionalFormatting>
  <conditionalFormatting sqref="A88">
    <cfRule type="duplicateValues" dxfId="47" priority="39"/>
  </conditionalFormatting>
  <conditionalFormatting sqref="B88">
    <cfRule type="duplicateValues" dxfId="46" priority="38"/>
  </conditionalFormatting>
  <conditionalFormatting sqref="F88">
    <cfRule type="duplicateValues" dxfId="45" priority="37"/>
  </conditionalFormatting>
  <conditionalFormatting sqref="A89:A90">
    <cfRule type="duplicateValues" dxfId="44" priority="36"/>
  </conditionalFormatting>
  <conditionalFormatting sqref="B89:B90">
    <cfRule type="duplicateValues" dxfId="43" priority="35"/>
  </conditionalFormatting>
  <conditionalFormatting sqref="A2">
    <cfRule type="duplicateValues" dxfId="42" priority="34"/>
  </conditionalFormatting>
  <conditionalFormatting sqref="B2">
    <cfRule type="duplicateValues" dxfId="41" priority="33"/>
  </conditionalFormatting>
  <conditionalFormatting sqref="F2">
    <cfRule type="duplicateValues" dxfId="40" priority="32"/>
  </conditionalFormatting>
  <conditionalFormatting sqref="A4">
    <cfRule type="duplicateValues" dxfId="39" priority="31"/>
  </conditionalFormatting>
  <conditionalFormatting sqref="B4">
    <cfRule type="duplicateValues" dxfId="38" priority="30"/>
  </conditionalFormatting>
  <conditionalFormatting sqref="F4">
    <cfRule type="duplicateValues" dxfId="37" priority="29"/>
  </conditionalFormatting>
  <conditionalFormatting sqref="A14">
    <cfRule type="duplicateValues" dxfId="36" priority="28"/>
  </conditionalFormatting>
  <conditionalFormatting sqref="B14">
    <cfRule type="duplicateValues" dxfId="35" priority="27"/>
  </conditionalFormatting>
  <conditionalFormatting sqref="F14">
    <cfRule type="duplicateValues" dxfId="34" priority="26"/>
  </conditionalFormatting>
  <conditionalFormatting sqref="A16">
    <cfRule type="duplicateValues" dxfId="33" priority="25"/>
  </conditionalFormatting>
  <conditionalFormatting sqref="B16">
    <cfRule type="duplicateValues" dxfId="32" priority="24"/>
  </conditionalFormatting>
  <conditionalFormatting sqref="F16">
    <cfRule type="duplicateValues" dxfId="31" priority="23"/>
  </conditionalFormatting>
  <conditionalFormatting sqref="A17">
    <cfRule type="duplicateValues" dxfId="30" priority="22"/>
  </conditionalFormatting>
  <conditionalFormatting sqref="B17">
    <cfRule type="duplicateValues" dxfId="29" priority="21"/>
  </conditionalFormatting>
  <conditionalFormatting sqref="F17">
    <cfRule type="duplicateValues" dxfId="28" priority="20"/>
  </conditionalFormatting>
  <conditionalFormatting sqref="A19">
    <cfRule type="duplicateValues" dxfId="27" priority="19"/>
  </conditionalFormatting>
  <conditionalFormatting sqref="B19">
    <cfRule type="duplicateValues" dxfId="26" priority="18"/>
  </conditionalFormatting>
  <conditionalFormatting sqref="E19">
    <cfRule type="duplicateValues" dxfId="25" priority="17"/>
  </conditionalFormatting>
  <conditionalFormatting sqref="F19">
    <cfRule type="duplicateValues" dxfId="24" priority="16"/>
  </conditionalFormatting>
  <conditionalFormatting sqref="G1">
    <cfRule type="duplicateValues" dxfId="23" priority="15"/>
  </conditionalFormatting>
  <conditionalFormatting sqref="A22">
    <cfRule type="duplicateValues" dxfId="22" priority="14"/>
  </conditionalFormatting>
  <conditionalFormatting sqref="B22">
    <cfRule type="duplicateValues" dxfId="21" priority="13"/>
  </conditionalFormatting>
  <conditionalFormatting sqref="F22">
    <cfRule type="duplicateValues" dxfId="20" priority="12"/>
  </conditionalFormatting>
  <conditionalFormatting sqref="A58">
    <cfRule type="duplicateValues" dxfId="19" priority="11"/>
  </conditionalFormatting>
  <conditionalFormatting sqref="B58">
    <cfRule type="duplicateValues" dxfId="18" priority="10"/>
  </conditionalFormatting>
  <conditionalFormatting sqref="F58">
    <cfRule type="duplicateValues" dxfId="17" priority="9"/>
  </conditionalFormatting>
  <conditionalFormatting sqref="A54">
    <cfRule type="duplicateValues" dxfId="16" priority="8"/>
  </conditionalFormatting>
  <conditionalFormatting sqref="B54">
    <cfRule type="duplicateValues" dxfId="15" priority="7"/>
  </conditionalFormatting>
  <conditionalFormatting sqref="A56">
    <cfRule type="duplicateValues" dxfId="14" priority="6"/>
  </conditionalFormatting>
  <conditionalFormatting sqref="B56">
    <cfRule type="duplicateValues" dxfId="13" priority="5"/>
  </conditionalFormatting>
  <conditionalFormatting sqref="F56">
    <cfRule type="duplicateValues" dxfId="12" priority="4"/>
  </conditionalFormatting>
  <conditionalFormatting sqref="A74">
    <cfRule type="duplicateValues" dxfId="11" priority="3"/>
  </conditionalFormatting>
  <conditionalFormatting sqref="B74">
    <cfRule type="duplicateValues" dxfId="10" priority="2"/>
  </conditionalFormatting>
  <conditionalFormatting sqref="F74">
    <cfRule type="duplicateValues" dxfId="9" priority="1"/>
  </conditionalFormatting>
  <pageMargins left="0.7" right="0.7" top="0.75" bottom="0.75" header="0.3" footer="0.3"/>
  <pageSetup paperSize="9" orientation="portrait" horizontalDpi="360" verticalDpi="36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F4053-BEE7-458F-AF25-5FFC1F49F821}">
  <dimension ref="C7:E22"/>
  <sheetViews>
    <sheetView workbookViewId="0">
      <selection activeCell="D36" sqref="D36"/>
    </sheetView>
  </sheetViews>
  <sheetFormatPr defaultRowHeight="15" x14ac:dyDescent="0.25"/>
  <cols>
    <col min="3" max="3" width="31" customWidth="1"/>
    <col min="4" max="4" width="34.140625" customWidth="1"/>
    <col min="5" max="5" width="33" customWidth="1"/>
    <col min="6" max="6" width="28.140625" customWidth="1"/>
  </cols>
  <sheetData>
    <row r="7" spans="3:5" x14ac:dyDescent="0.25">
      <c r="C7" t="s">
        <v>2041</v>
      </c>
      <c r="D7" t="s">
        <v>23</v>
      </c>
      <c r="E7" t="s">
        <v>2042</v>
      </c>
    </row>
    <row r="8" spans="3:5" x14ac:dyDescent="0.25">
      <c r="C8" t="s">
        <v>2026</v>
      </c>
      <c r="D8" t="s">
        <v>2035</v>
      </c>
      <c r="E8" t="s">
        <v>40</v>
      </c>
    </row>
    <row r="9" spans="3:5" x14ac:dyDescent="0.25">
      <c r="C9" t="s">
        <v>2027</v>
      </c>
      <c r="D9" t="s">
        <v>2059</v>
      </c>
      <c r="E9" t="s">
        <v>2030</v>
      </c>
    </row>
    <row r="10" spans="3:5" x14ac:dyDescent="0.25">
      <c r="C10" t="s">
        <v>53</v>
      </c>
      <c r="D10" t="s">
        <v>2029</v>
      </c>
      <c r="E10" t="s">
        <v>2031</v>
      </c>
    </row>
    <row r="11" spans="3:5" x14ac:dyDescent="0.25">
      <c r="D11" t="s">
        <v>4</v>
      </c>
      <c r="E11" t="s">
        <v>2032</v>
      </c>
    </row>
    <row r="12" spans="3:5" x14ac:dyDescent="0.25">
      <c r="D12" t="s">
        <v>2062</v>
      </c>
      <c r="E12" t="s">
        <v>2033</v>
      </c>
    </row>
    <row r="13" spans="3:5" x14ac:dyDescent="0.25">
      <c r="D13" t="s">
        <v>2028</v>
      </c>
      <c r="E13" t="s">
        <v>2034</v>
      </c>
    </row>
    <row r="14" spans="3:5" x14ac:dyDescent="0.25">
      <c r="D14" t="s">
        <v>2071</v>
      </c>
      <c r="E14" t="s">
        <v>2036</v>
      </c>
    </row>
    <row r="15" spans="3:5" x14ac:dyDescent="0.25">
      <c r="E15" t="s">
        <v>2037</v>
      </c>
    </row>
    <row r="16" spans="3:5" x14ac:dyDescent="0.25">
      <c r="E16" t="s">
        <v>360</v>
      </c>
    </row>
    <row r="17" spans="5:5" x14ac:dyDescent="0.25">
      <c r="E17" t="s">
        <v>220</v>
      </c>
    </row>
    <row r="18" spans="5:5" x14ac:dyDescent="0.25">
      <c r="E18" t="s">
        <v>2038</v>
      </c>
    </row>
    <row r="19" spans="5:5" x14ac:dyDescent="0.25">
      <c r="E19" t="s">
        <v>2039</v>
      </c>
    </row>
    <row r="20" spans="5:5" x14ac:dyDescent="0.25">
      <c r="E20" t="s">
        <v>4</v>
      </c>
    </row>
    <row r="21" spans="5:5" x14ac:dyDescent="0.25">
      <c r="E21" t="s">
        <v>2060</v>
      </c>
    </row>
    <row r="22" spans="5:5" x14ac:dyDescent="0.25">
      <c r="E22" t="s">
        <v>2061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Manual</vt:lpstr>
      <vt:lpstr>Method</vt:lpstr>
      <vt:lpstr>Corpus</vt:lpstr>
      <vt:lpstr>Exclusion WOS</vt:lpstr>
      <vt:lpstr>Exclusion Scopus</vt:lpstr>
      <vt:lpstr>dropdown 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2023-11-16T20:29:41Z</dcterms:modified>
</cp:coreProperties>
</file>