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Gremien\Arbeitskreis Analytik\RAL Arbeitskreis Analytik\Ringversuch 2017 gealtertes Holz\Publikation\revised version\eingereicht 2019 10 09\"/>
    </mc:Choice>
  </mc:AlternateContent>
  <xr:revisionPtr revIDLastSave="0" documentId="13_ncr:1_{13C1D0B3-4871-483D-A77A-F0090DADB6A7}" xr6:coauthVersionLast="41" xr6:coauthVersionMax="41" xr10:uidLastSave="{00000000-0000-0000-0000-000000000000}"/>
  <bookViews>
    <workbookView xWindow="15252" yWindow="-108" windowWidth="23256" windowHeight="14616" activeTab="7" xr2:uid="{85D097CF-2372-410E-B0E0-8A36A9F42DB1}"/>
  </bookViews>
  <sheets>
    <sheet name="Table S2" sheetId="1" r:id="rId1"/>
    <sheet name="Table S3" sheetId="4" r:id="rId2"/>
    <sheet name="Table S4" sheetId="2" r:id="rId3"/>
    <sheet name="Table S5" sheetId="3" r:id="rId4"/>
    <sheet name="Table S6" sheetId="5" r:id="rId5"/>
    <sheet name="Table S7" sheetId="6" r:id="rId6"/>
    <sheet name="Table S8" sheetId="7" r:id="rId7"/>
    <sheet name="Table S9" sheetId="9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1" i="5" l="1"/>
  <c r="E31" i="5"/>
  <c r="F31" i="5"/>
  <c r="G31" i="5"/>
  <c r="H31" i="5"/>
  <c r="I31" i="5"/>
  <c r="J31" i="5"/>
  <c r="K31" i="5"/>
  <c r="C31" i="5"/>
  <c r="U23" i="6" l="1"/>
  <c r="U24" i="6"/>
  <c r="P10" i="9" l="1"/>
  <c r="P11" i="9"/>
  <c r="P12" i="9"/>
  <c r="P13" i="9"/>
  <c r="P14" i="9"/>
  <c r="P9" i="9"/>
  <c r="V31" i="6"/>
  <c r="W31" i="6" s="1"/>
  <c r="W30" i="6"/>
  <c r="W29" i="6"/>
  <c r="W28" i="6"/>
  <c r="W21" i="6"/>
  <c r="W20" i="6"/>
  <c r="W19" i="6"/>
  <c r="W18" i="6"/>
  <c r="W10" i="6"/>
  <c r="W11" i="6"/>
  <c r="W12" i="6"/>
  <c r="W9" i="6"/>
  <c r="F19" i="9" l="1"/>
  <c r="F22" i="9" s="1"/>
  <c r="G19" i="9"/>
  <c r="G22" i="9" s="1"/>
  <c r="F20" i="9"/>
  <c r="G20" i="9"/>
  <c r="G21" i="9" s="1"/>
  <c r="E22" i="9"/>
  <c r="E21" i="9"/>
  <c r="E20" i="9"/>
  <c r="E19" i="9"/>
  <c r="N10" i="9"/>
  <c r="O10" i="9"/>
  <c r="N11" i="9"/>
  <c r="O11" i="9"/>
  <c r="N12" i="9"/>
  <c r="O12" i="9"/>
  <c r="N13" i="9"/>
  <c r="O13" i="9"/>
  <c r="N14" i="9"/>
  <c r="O14" i="9"/>
  <c r="N15" i="9"/>
  <c r="N16" i="9"/>
  <c r="N17" i="9"/>
  <c r="N18" i="9"/>
  <c r="N19" i="9"/>
  <c r="N20" i="9"/>
  <c r="N21" i="9"/>
  <c r="N24" i="9"/>
  <c r="N26" i="9"/>
  <c r="N29" i="9"/>
  <c r="N30" i="9"/>
  <c r="N33" i="9"/>
  <c r="N34" i="9"/>
  <c r="N35" i="9"/>
  <c r="H23" i="7"/>
  <c r="F21" i="7"/>
  <c r="G21" i="7"/>
  <c r="H21" i="7"/>
  <c r="H22" i="7" s="1"/>
  <c r="J21" i="7"/>
  <c r="F20" i="7"/>
  <c r="F23" i="7" s="1"/>
  <c r="G20" i="7"/>
  <c r="G23" i="7" s="1"/>
  <c r="H20" i="7"/>
  <c r="I20" i="7"/>
  <c r="I23" i="7" s="1"/>
  <c r="J20" i="7"/>
  <c r="J23" i="7" s="1"/>
  <c r="E21" i="7"/>
  <c r="E20" i="7"/>
  <c r="E23" i="7" s="1"/>
  <c r="Z16" i="7"/>
  <c r="Z17" i="7"/>
  <c r="Z18" i="7"/>
  <c r="Z19" i="7"/>
  <c r="Z20" i="7"/>
  <c r="Z21" i="7"/>
  <c r="Z24" i="7"/>
  <c r="Z26" i="7"/>
  <c r="Z29" i="7"/>
  <c r="Z30" i="7"/>
  <c r="Z35" i="7"/>
  <c r="Z36" i="7"/>
  <c r="Z15" i="7"/>
  <c r="Q10" i="7"/>
  <c r="R10" i="7"/>
  <c r="S10" i="7" s="1"/>
  <c r="Q11" i="7"/>
  <c r="R11" i="7"/>
  <c r="S11" i="7" s="1"/>
  <c r="Q12" i="7"/>
  <c r="R12" i="7"/>
  <c r="S12" i="7" s="1"/>
  <c r="Q13" i="7"/>
  <c r="R13" i="7"/>
  <c r="S13" i="7" s="1"/>
  <c r="Q14" i="7"/>
  <c r="R14" i="7"/>
  <c r="S14" i="7" s="1"/>
  <c r="Q15" i="7"/>
  <c r="Q16" i="7"/>
  <c r="Q17" i="7"/>
  <c r="Q18" i="7"/>
  <c r="Q19" i="7"/>
  <c r="Q20" i="7"/>
  <c r="Q21" i="7"/>
  <c r="Q24" i="7"/>
  <c r="Q26" i="7"/>
  <c r="Q29" i="7"/>
  <c r="Q30" i="7"/>
  <c r="Q33" i="7"/>
  <c r="Q34" i="7"/>
  <c r="Q35" i="7"/>
  <c r="Q36" i="7"/>
  <c r="O9" i="9"/>
  <c r="N9" i="9"/>
  <c r="R9" i="7"/>
  <c r="S9" i="7" s="1"/>
  <c r="Q9" i="7"/>
  <c r="F21" i="9" l="1"/>
  <c r="G22" i="7"/>
  <c r="E22" i="7"/>
  <c r="F22" i="7"/>
  <c r="J22" i="7"/>
  <c r="N23" i="6" l="1"/>
  <c r="L23" i="6"/>
  <c r="J23" i="6"/>
  <c r="E23" i="6"/>
  <c r="C23" i="6"/>
  <c r="M24" i="6"/>
  <c r="N24" i="6"/>
  <c r="L24" i="6"/>
  <c r="D24" i="6"/>
  <c r="E24" i="6"/>
  <c r="F24" i="6"/>
  <c r="G24" i="6"/>
  <c r="H24" i="6"/>
  <c r="I24" i="6"/>
  <c r="J24" i="6"/>
  <c r="K24" i="6"/>
  <c r="C24" i="6"/>
  <c r="N22" i="6"/>
  <c r="L22" i="6"/>
  <c r="J22" i="6"/>
  <c r="E22" i="6"/>
  <c r="J24" i="5"/>
  <c r="F24" i="5"/>
  <c r="D24" i="3"/>
  <c r="E24" i="3"/>
  <c r="F24" i="3"/>
  <c r="G24" i="3"/>
  <c r="H24" i="3"/>
  <c r="I24" i="3"/>
  <c r="J24" i="3"/>
  <c r="K24" i="3"/>
  <c r="C24" i="3"/>
  <c r="D21" i="6"/>
  <c r="E21" i="6"/>
  <c r="F21" i="6"/>
  <c r="G21" i="6"/>
  <c r="H21" i="6"/>
  <c r="I21" i="6"/>
  <c r="J21" i="6"/>
  <c r="K21" i="6"/>
  <c r="L21" i="6"/>
  <c r="M21" i="6"/>
  <c r="N21" i="6"/>
  <c r="C22" i="6"/>
  <c r="C21" i="6"/>
  <c r="V21" i="6"/>
  <c r="V12" i="6"/>
  <c r="U30" i="6"/>
  <c r="V30" i="6"/>
  <c r="U33" i="6"/>
  <c r="U32" i="6"/>
  <c r="U31" i="6"/>
  <c r="V29" i="6"/>
  <c r="U29" i="6"/>
  <c r="V28" i="6"/>
  <c r="U28" i="6"/>
  <c r="U22" i="6"/>
  <c r="U21" i="6"/>
  <c r="V20" i="6"/>
  <c r="U20" i="6"/>
  <c r="V19" i="6"/>
  <c r="U19" i="6"/>
  <c r="V18" i="6"/>
  <c r="U18" i="6"/>
  <c r="U15" i="6"/>
  <c r="U14" i="6"/>
  <c r="U13" i="6"/>
  <c r="U12" i="6"/>
  <c r="V11" i="6"/>
  <c r="U11" i="6"/>
  <c r="V10" i="6"/>
  <c r="U10" i="6"/>
  <c r="V9" i="6"/>
  <c r="U9" i="6"/>
  <c r="J22" i="5"/>
  <c r="E22" i="5"/>
  <c r="C22" i="5"/>
  <c r="C23" i="5" s="1"/>
  <c r="D21" i="5"/>
  <c r="D24" i="5" s="1"/>
  <c r="E21" i="5"/>
  <c r="E24" i="5" s="1"/>
  <c r="F21" i="5"/>
  <c r="G21" i="5"/>
  <c r="G24" i="5" s="1"/>
  <c r="H21" i="5"/>
  <c r="H24" i="5" s="1"/>
  <c r="I21" i="5"/>
  <c r="I24" i="5" s="1"/>
  <c r="J21" i="5"/>
  <c r="K21" i="5"/>
  <c r="K24" i="5" s="1"/>
  <c r="C21" i="5"/>
  <c r="C24" i="5" s="1"/>
  <c r="J22" i="3"/>
  <c r="J23" i="3" s="1"/>
  <c r="E22" i="3"/>
  <c r="E23" i="3" s="1"/>
  <c r="C23" i="3"/>
  <c r="C22" i="3"/>
  <c r="D21" i="3"/>
  <c r="E21" i="3"/>
  <c r="F21" i="3"/>
  <c r="G21" i="3"/>
  <c r="H21" i="3"/>
  <c r="I21" i="3"/>
  <c r="J21" i="3"/>
  <c r="K21" i="3"/>
  <c r="C21" i="3"/>
  <c r="R24" i="5"/>
  <c r="R23" i="5"/>
  <c r="R22" i="5"/>
  <c r="R21" i="5"/>
  <c r="S20" i="5"/>
  <c r="R20" i="5"/>
  <c r="S19" i="5"/>
  <c r="R19" i="5"/>
  <c r="S18" i="5"/>
  <c r="R18" i="5"/>
  <c r="R15" i="5"/>
  <c r="R14" i="5"/>
  <c r="R13" i="5"/>
  <c r="R12" i="5"/>
  <c r="S11" i="5"/>
  <c r="R11" i="5"/>
  <c r="S10" i="5"/>
  <c r="R10" i="5"/>
  <c r="S9" i="5"/>
  <c r="R9" i="5"/>
  <c r="S17" i="3"/>
  <c r="T17" i="3" s="1"/>
  <c r="R17" i="3"/>
  <c r="R23" i="3"/>
  <c r="R22" i="3"/>
  <c r="R21" i="3"/>
  <c r="R20" i="3"/>
  <c r="S19" i="3"/>
  <c r="R19" i="3"/>
  <c r="S18" i="3"/>
  <c r="R18" i="3"/>
  <c r="T9" i="3"/>
  <c r="T10" i="3"/>
  <c r="T8" i="3"/>
  <c r="S9" i="3"/>
  <c r="S10" i="3"/>
  <c r="S8" i="3"/>
  <c r="R9" i="3"/>
  <c r="R10" i="3"/>
  <c r="R11" i="3"/>
  <c r="R12" i="3"/>
  <c r="R13" i="3"/>
  <c r="R14" i="3"/>
  <c r="R8" i="3"/>
  <c r="E23" i="5" l="1"/>
  <c r="T9" i="5"/>
  <c r="T11" i="5"/>
  <c r="T19" i="5"/>
  <c r="J23" i="5"/>
  <c r="T10" i="5"/>
  <c r="T18" i="5"/>
  <c r="T20" i="5"/>
  <c r="T19" i="3"/>
  <c r="T18" i="3"/>
</calcChain>
</file>

<file path=xl/sharedStrings.xml><?xml version="1.0" encoding="utf-8"?>
<sst xmlns="http://schemas.openxmlformats.org/spreadsheetml/2006/main" count="790" uniqueCount="186">
  <si>
    <t>Laboratory</t>
  </si>
  <si>
    <t>solvent</t>
  </si>
  <si>
    <t>Injection</t>
  </si>
  <si>
    <t>volume</t>
  </si>
  <si>
    <t>Calibration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</si>
  <si>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</si>
  <si>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</si>
  <si>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</si>
  <si>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</si>
  <si>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</si>
  <si>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</si>
  <si>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</si>
  <si>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</si>
  <si>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</si>
  <si>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K</t>
  </si>
  <si>
    <t>methanol</t>
  </si>
  <si>
    <t>solvent volume</t>
  </si>
  <si>
    <t>filtration</t>
  </si>
  <si>
    <t>Sample preparation</t>
  </si>
  <si>
    <t>Column</t>
  </si>
  <si>
    <t>Supplier</t>
  </si>
  <si>
    <t>Poroshell 120 C18, 100*4,6</t>
  </si>
  <si>
    <t>Agilent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</si>
  <si>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 or                                                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0.1 % 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OH + 5 %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in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</si>
  <si>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Aquity BEH C18, 100*2.1 mm, 1.7 µm</t>
  </si>
  <si>
    <t>Waters</t>
  </si>
  <si>
    <r>
      <t xml:space="preserve">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0.1 % 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OH + 5 %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in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</si>
  <si>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Accucore C18, 150*3 mm, 2.6 µm</t>
  </si>
  <si>
    <t>Thermo Fisher Scientific</t>
  </si>
  <si>
    <t>Analytes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</si>
  <si>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0.1 % 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and MeOH</t>
    </r>
  </si>
  <si>
    <t>tebuconazole propiconazole permethrin</t>
  </si>
  <si>
    <t>tebuconazole propiconazole</t>
  </si>
  <si>
    <t>permethrin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</si>
  <si>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0.5 % (NH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</si>
  <si>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t>Hypersil ODS 125*4 mm, 5 µm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</si>
  <si>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</si>
  <si>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t>Luna C18 100 Å, 150*4.6 mm, 3 µm</t>
  </si>
  <si>
    <t>Phenomenex</t>
  </si>
  <si>
    <t>Aquasil C18, 250* 4.6 mm, 5 µm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</si>
  <si>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0.001 M 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</si>
  <si>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0.5 % (NH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</si>
  <si>
    <t xml:space="preserve">Kinetex C18 100 Å, 150*4.6 mm, 2.6 µm </t>
  </si>
  <si>
    <t>µl</t>
  </si>
  <si>
    <t>Wavelength</t>
  </si>
  <si>
    <t>Flow</t>
  </si>
  <si>
    <t>nm</t>
  </si>
  <si>
    <t>Temperature</t>
  </si>
  <si>
    <t>(DAD)</t>
  </si>
  <si>
    <t>RT: room temterature</t>
  </si>
  <si>
    <t>RT</t>
  </si>
  <si>
    <t>°C</t>
  </si>
  <si>
    <t>1.5</t>
  </si>
  <si>
    <t>0.7</t>
  </si>
  <si>
    <t>1.0</t>
  </si>
  <si>
    <t>1.3</t>
  </si>
  <si>
    <t>0.5</t>
  </si>
  <si>
    <t>SD</t>
  </si>
  <si>
    <t>Nucleodur C18 Gravity-SB, 125*4, 3 µm</t>
  </si>
  <si>
    <t>Macherey-Nagel</t>
  </si>
  <si>
    <t>Raptor C18 150*4.6, 2,7 µm</t>
  </si>
  <si>
    <t>Restek</t>
  </si>
  <si>
    <t>1,0</t>
  </si>
  <si>
    <t>195 and 205</t>
  </si>
  <si>
    <t>0.9</t>
  </si>
  <si>
    <t>S2: Extraction conditions applied in different laboratories</t>
  </si>
  <si>
    <t>All samples were sonicated for 2 h at a temperature not exceeding 50 °C.</t>
  </si>
  <si>
    <t>S3: HPLC conditions in different laboratories</t>
  </si>
  <si>
    <t>0.6</t>
  </si>
  <si>
    <t>0.4</t>
  </si>
  <si>
    <t>0.8</t>
  </si>
  <si>
    <t>toluene (series 1) and methanol (series 2)</t>
  </si>
  <si>
    <t>S3: GC conditions in different laboratories</t>
  </si>
  <si>
    <t>Detector</t>
  </si>
  <si>
    <t>mode</t>
  </si>
  <si>
    <t>Injection volume</t>
  </si>
  <si>
    <t>Temperature programme</t>
  </si>
  <si>
    <t>Samples were diluted in the solvent used for extraction if necessary.</t>
  </si>
  <si>
    <t>Type</t>
  </si>
  <si>
    <t>HP-5MS, 30 m*0.25 mm*0.25 µm</t>
  </si>
  <si>
    <t>DB-1701, 15 m*0.32 mm*0,25 µm</t>
  </si>
  <si>
    <t>50 °C (2 min), 20 °/min to 220 °C, 3 °/min to 260 °C, 20 °/min to 280 °C (3 min)</t>
  </si>
  <si>
    <t>100 °C (0.5 min), 20 °/min to 220 °C, 10 °/min to 280 °C (3 min)</t>
  </si>
  <si>
    <t>MSD</t>
  </si>
  <si>
    <t>ECD, FID</t>
  </si>
  <si>
    <t>ZB-1701m, 30 m*0,32 mm*0,25</t>
  </si>
  <si>
    <t>190 °C, 18 °/min to 250 °C (15 min)</t>
  </si>
  <si>
    <t>ECD</t>
  </si>
  <si>
    <t>TG-5SilMS, 30 m*0,25 mm*0,25 µm</t>
  </si>
  <si>
    <t>100 °C (2 min), 20 °/min to 280 °C (8 min)</t>
  </si>
  <si>
    <t>propiconazole tebuconazole permethrin</t>
  </si>
  <si>
    <t>propiconazole permethrin</t>
  </si>
  <si>
    <t>tebuconazole</t>
  </si>
  <si>
    <t>Optima Delta 3, 30 m*0,25 mm*0,25 µm</t>
  </si>
  <si>
    <t>FID</t>
  </si>
  <si>
    <t>220 °C (2 min), 3 °/min to 250 °C (1 min), 25 °/min to 300 °C (4 min)</t>
  </si>
  <si>
    <t>200 °C (1 min), 10 °/min to 250 °C (5 min)</t>
  </si>
  <si>
    <t>splitless</t>
  </si>
  <si>
    <t>pulsed splitless</t>
  </si>
  <si>
    <t>split</t>
  </si>
  <si>
    <t>standards in</t>
  </si>
  <si>
    <t>matrix</t>
  </si>
  <si>
    <t>C-1</t>
  </si>
  <si>
    <t>C-2</t>
  </si>
  <si>
    <t>H-1</t>
  </si>
  <si>
    <t>H-2</t>
  </si>
  <si>
    <t>C-2 and H-2: calibration based on standards in methanol</t>
  </si>
  <si>
    <t>C-1 and H-1: calibration based on standards in methanolic wood extract (matrix)</t>
  </si>
  <si>
    <t>Propiconazol</t>
  </si>
  <si>
    <t>S5: Results for sample A from different analytical procedures</t>
  </si>
  <si>
    <t>Tebuconazole</t>
  </si>
  <si>
    <t>GC-ECD</t>
  </si>
  <si>
    <t>GC-FID</t>
  </si>
  <si>
    <t>GC-MS</t>
  </si>
  <si>
    <t>HPLC-UV</t>
  </si>
  <si>
    <t>LC-MS</t>
  </si>
  <si>
    <t>Recovery [%]</t>
  </si>
  <si>
    <t>S7: Results for sample C from different analytical procedures (series 1)</t>
  </si>
  <si>
    <t>Concentrations are related to air-dry wood samples.</t>
  </si>
  <si>
    <t>%</t>
  </si>
  <si>
    <t>Tebuconazol</t>
  </si>
  <si>
    <t>n (methods)</t>
  </si>
  <si>
    <t>Original content (calculated)</t>
  </si>
  <si>
    <t>Mean [mg/kg]</t>
  </si>
  <si>
    <t>SD [mg/kg]</t>
  </si>
  <si>
    <t>SD [%]</t>
  </si>
  <si>
    <t>Propiconazole</t>
  </si>
  <si>
    <t>Analytical method</t>
  </si>
  <si>
    <t>Active substance</t>
  </si>
  <si>
    <t>n (subsamples)</t>
  </si>
  <si>
    <t>Permethrin</t>
  </si>
  <si>
    <t>Gradient</t>
  </si>
  <si>
    <t>Poroshell 120 C18</t>
  </si>
  <si>
    <t>Aquity BEH C18</t>
  </si>
  <si>
    <t>Accurore C18</t>
  </si>
  <si>
    <t xml:space="preserve">Raptor C18 </t>
  </si>
  <si>
    <t>Kinetex C18</t>
  </si>
  <si>
    <t>Nucleodur C18</t>
  </si>
  <si>
    <t>Hypersil ODS</t>
  </si>
  <si>
    <r>
      <t>CH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CN and 0,1 % NH</t>
    </r>
    <r>
      <rPr>
        <vertAlign val="sub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OH + 5 % CH</t>
    </r>
    <r>
      <rPr>
        <vertAlign val="sub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>CN in H</t>
    </r>
    <r>
      <rPr>
        <vertAlign val="sub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O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</si>
  <si>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0,1 % 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+ MeOH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</si>
  <si>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0,5 % (NH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CO</t>
    </r>
    <r>
      <rPr>
        <vertAlign val="subscript"/>
        <sz val="11"/>
        <color theme="1"/>
        <rFont val="Calibri"/>
        <family val="2"/>
        <scheme val="minor"/>
      </rPr>
      <t>3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</si>
  <si>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0,1 % 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>4</t>
    </r>
  </si>
  <si>
    <t>methanol extract of matrix A</t>
  </si>
  <si>
    <t>methanol extract of matrix B</t>
  </si>
  <si>
    <t>S8: Results for propiconazole and tebuconazole in sample C from HPLC analysis (series 2)</t>
  </si>
  <si>
    <t>Solvent for calibration standards</t>
  </si>
  <si>
    <r>
      <t>ml min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</si>
  <si>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ml g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 xml:space="preserve"> wood</t>
    </r>
  </si>
  <si>
    <t>* wood extract in methanol</t>
  </si>
  <si>
    <r>
      <t>mg kg</t>
    </r>
    <r>
      <rPr>
        <vertAlign val="superscript"/>
        <sz val="11"/>
        <color theme="1"/>
        <rFont val="Calibri"/>
        <family val="2"/>
        <scheme val="minor"/>
      </rPr>
      <t>-1</t>
    </r>
  </si>
  <si>
    <r>
      <t>mg kg</t>
    </r>
    <r>
      <rPr>
        <i/>
        <vertAlign val="superscript"/>
        <sz val="11"/>
        <color theme="1"/>
        <rFont val="Calibri"/>
        <family val="2"/>
        <scheme val="minor"/>
      </rPr>
      <t>-1</t>
    </r>
  </si>
  <si>
    <r>
      <t>160 mg kg</t>
    </r>
    <r>
      <rPr>
        <vertAlign val="superscript"/>
        <sz val="11"/>
        <color theme="1"/>
        <rFont val="Calibri"/>
        <family val="2"/>
        <scheme val="minor"/>
      </rPr>
      <t>-1</t>
    </r>
  </si>
  <si>
    <t>160 mg kg-1</t>
  </si>
  <si>
    <r>
      <t>80 mg kg</t>
    </r>
    <r>
      <rPr>
        <vertAlign val="superscript"/>
        <sz val="11"/>
        <color theme="1"/>
        <rFont val="Calibri"/>
        <family val="2"/>
        <scheme val="minor"/>
      </rPr>
      <t>-1</t>
    </r>
  </si>
  <si>
    <t>80 mg kg-1</t>
  </si>
  <si>
    <t>140 mg kg-1</t>
  </si>
  <si>
    <r>
      <t>140 mg kg</t>
    </r>
    <r>
      <rPr>
        <vertAlign val="superscript"/>
        <sz val="11"/>
        <color theme="1"/>
        <rFont val="Calibri"/>
        <family val="2"/>
        <scheme val="minor"/>
      </rPr>
      <t>-1</t>
    </r>
  </si>
  <si>
    <t>MeOH</t>
  </si>
  <si>
    <t>matrix A</t>
  </si>
  <si>
    <t>matrix B</t>
  </si>
  <si>
    <t>A (2)</t>
  </si>
  <si>
    <t>E (2)</t>
  </si>
  <si>
    <t>Calculations</t>
  </si>
  <si>
    <t>Results for subsamples</t>
  </si>
  <si>
    <t>Mean</t>
  </si>
  <si>
    <t>LC equipment</t>
  </si>
  <si>
    <t>UPLC</t>
  </si>
  <si>
    <t>UHPLC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</si>
  <si>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0.2 % 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COOH</t>
    </r>
  </si>
  <si>
    <t>Gradient components</t>
  </si>
  <si>
    <t>(percent values represent percent by volume)</t>
  </si>
  <si>
    <t>methanol or matrix*</t>
  </si>
  <si>
    <t>Sample A</t>
  </si>
  <si>
    <t>Sample B</t>
  </si>
  <si>
    <t>Difference A - B</t>
  </si>
  <si>
    <t>S6: Results for sample B from different analytical procedures</t>
  </si>
  <si>
    <t>S9: Results for permethrin in sample C from HPLC analysis (series 2)</t>
  </si>
  <si>
    <t>0.45 µm PTFE</t>
  </si>
  <si>
    <t>0.2 µm PTFE</t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</si>
  <si>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0,1 % 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and MeOH</t>
    </r>
  </si>
  <si>
    <r>
      <t>CH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CN and 0,1 % H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PO</t>
    </r>
    <r>
      <rPr>
        <vertAlign val="sub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>and MeOH*</t>
    </r>
  </si>
  <si>
    <t>*different gradient</t>
  </si>
  <si>
    <t>PTFE</t>
  </si>
  <si>
    <t>Calibration standards</t>
  </si>
  <si>
    <t xml:space="preserve">standards 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</si>
</sst>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bscript"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49" fontId="0" fillId="0" borderId="0" xfId="0" applyNumberForma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1" fontId="6" fillId="0" borderId="0" xfId="0" applyNumberFormat="1" applyFont="1" applyBorder="1"/>
    <xf numFmtId="0" fontId="5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/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8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Fill="1" applyBorder="1"/>
    <xf numFmtId="1" fontId="9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0" xfId="0" applyFill="1"/>
    <xf numFmtId="0" fontId="6" fillId="0" borderId="0" xfId="0" applyFont="1" applyFill="1"/>
    <xf numFmtId="0" fontId="0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Border="1"/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 wrapText="1"/>
    </xf>
    <xf numFmtId="1" fontId="1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1" fontId="15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0" fillId="0" borderId="1" xfId="0" applyFont="1" applyFill="1" applyBorder="1"/>
    <xf numFmtId="1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12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" fontId="1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/>
    <xf numFmtId="1" fontId="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942F-7383-42D7-B7E6-668CA521783E}">
  <dimension ref="A1:E20"/>
  <sheetViews>
    <sheetView workbookViewId="0">
      <selection activeCell="D13" sqref="D13"/>
    </sheetView>
  </sheetViews>
  <sheetFormatPr baseColWidth="10" defaultRowHeight="14.4" x14ac:dyDescent="0.3"/>
  <cols>
    <col min="1" max="1" width="11" customWidth="1"/>
    <col min="2" max="2" width="18.88671875" customWidth="1"/>
    <col min="3" max="3" width="16.44140625" customWidth="1"/>
    <col min="5" max="5" width="17.33203125" customWidth="1"/>
  </cols>
  <sheetData>
    <row r="1" spans="1:5" x14ac:dyDescent="0.3">
      <c r="A1" s="23" t="s">
        <v>65</v>
      </c>
    </row>
    <row r="2" spans="1:5" x14ac:dyDescent="0.3">
      <c r="A2" t="s">
        <v>66</v>
      </c>
    </row>
    <row r="3" spans="1:5" x14ac:dyDescent="0.3">
      <c r="B3" s="137"/>
      <c r="C3" s="137"/>
      <c r="D3" s="137"/>
    </row>
    <row r="4" spans="1:5" x14ac:dyDescent="0.3">
      <c r="A4" s="137" t="s">
        <v>0</v>
      </c>
      <c r="B4" s="139" t="s">
        <v>18</v>
      </c>
      <c r="C4" s="139"/>
      <c r="D4" s="139"/>
    </row>
    <row r="5" spans="1:5" x14ac:dyDescent="0.3">
      <c r="B5" s="1" t="s">
        <v>1</v>
      </c>
      <c r="C5" s="1" t="s">
        <v>16</v>
      </c>
      <c r="D5" s="1" t="s">
        <v>17</v>
      </c>
    </row>
    <row r="6" spans="1:5" ht="16.2" x14ac:dyDescent="0.3">
      <c r="A6" s="20"/>
      <c r="B6" s="21"/>
      <c r="C6" s="21" t="s">
        <v>148</v>
      </c>
      <c r="D6" s="21"/>
    </row>
    <row r="7" spans="1:5" s="8" customFormat="1" x14ac:dyDescent="0.3">
      <c r="A7" s="8" t="s">
        <v>5</v>
      </c>
      <c r="B7" s="8" t="s">
        <v>15</v>
      </c>
      <c r="C7" s="8">
        <v>20</v>
      </c>
      <c r="D7" s="8" t="s">
        <v>179</v>
      </c>
    </row>
    <row r="8" spans="1:5" s="4" customFormat="1" x14ac:dyDescent="0.3">
      <c r="A8" s="4" t="s">
        <v>6</v>
      </c>
      <c r="B8" s="4" t="s">
        <v>15</v>
      </c>
      <c r="C8" s="4">
        <v>20</v>
      </c>
      <c r="D8" s="131" t="s">
        <v>179</v>
      </c>
      <c r="E8" s="111"/>
    </row>
    <row r="9" spans="1:5" s="4" customFormat="1" x14ac:dyDescent="0.3">
      <c r="A9" s="4" t="s">
        <v>7</v>
      </c>
      <c r="B9" s="4" t="s">
        <v>15</v>
      </c>
      <c r="C9" s="4">
        <v>20</v>
      </c>
      <c r="D9" s="14"/>
    </row>
    <row r="10" spans="1:5" s="8" customFormat="1" x14ac:dyDescent="0.3">
      <c r="A10" s="8" t="s">
        <v>8</v>
      </c>
      <c r="B10" s="8" t="s">
        <v>15</v>
      </c>
      <c r="C10" s="8">
        <v>20</v>
      </c>
      <c r="D10" s="14"/>
    </row>
    <row r="11" spans="1:5" s="8" customFormat="1" x14ac:dyDescent="0.3">
      <c r="A11" s="8" t="s">
        <v>9</v>
      </c>
      <c r="B11" s="8" t="s">
        <v>15</v>
      </c>
      <c r="C11" s="8">
        <v>10</v>
      </c>
      <c r="D11" s="14" t="s">
        <v>179</v>
      </c>
      <c r="E11" s="111"/>
    </row>
    <row r="12" spans="1:5" s="8" customFormat="1" x14ac:dyDescent="0.3">
      <c r="A12" s="8" t="s">
        <v>10</v>
      </c>
      <c r="B12" s="1" t="s">
        <v>15</v>
      </c>
      <c r="C12" s="1">
        <v>10</v>
      </c>
      <c r="D12" s="14" t="s">
        <v>183</v>
      </c>
      <c r="E12" s="111"/>
    </row>
    <row r="13" spans="1:5" s="3" customFormat="1" ht="28.8" x14ac:dyDescent="0.3">
      <c r="A13" s="4" t="s">
        <v>11</v>
      </c>
      <c r="B13" s="22" t="s">
        <v>71</v>
      </c>
      <c r="C13" s="4">
        <v>20</v>
      </c>
      <c r="D13" s="14" t="s">
        <v>178</v>
      </c>
    </row>
    <row r="14" spans="1:5" s="3" customFormat="1" x14ac:dyDescent="0.3">
      <c r="A14" s="8" t="s">
        <v>12</v>
      </c>
      <c r="B14" s="8" t="s">
        <v>15</v>
      </c>
      <c r="C14" s="8">
        <v>20</v>
      </c>
      <c r="D14" s="14"/>
    </row>
    <row r="15" spans="1:5" s="3" customFormat="1" x14ac:dyDescent="0.3">
      <c r="A15" s="8" t="s">
        <v>13</v>
      </c>
      <c r="B15" s="8" t="s">
        <v>15</v>
      </c>
      <c r="C15" s="8">
        <v>20</v>
      </c>
      <c r="D15" s="14" t="s">
        <v>178</v>
      </c>
    </row>
    <row r="16" spans="1:5" s="3" customFormat="1" x14ac:dyDescent="0.3">
      <c r="A16" s="4" t="s">
        <v>14</v>
      </c>
      <c r="B16" s="4" t="s">
        <v>15</v>
      </c>
      <c r="C16" s="113">
        <v>20</v>
      </c>
      <c r="D16" s="133" t="s">
        <v>179</v>
      </c>
      <c r="E16" s="92"/>
    </row>
    <row r="17" spans="1:4" s="3" customFormat="1" x14ac:dyDescent="0.3">
      <c r="A17" s="4"/>
      <c r="B17" s="4"/>
      <c r="C17" s="4"/>
      <c r="D17" s="4"/>
    </row>
    <row r="18" spans="1:4" s="3" customFormat="1" x14ac:dyDescent="0.3">
      <c r="A18" s="4"/>
      <c r="B18" s="4"/>
      <c r="C18" s="4"/>
      <c r="D18" s="4"/>
    </row>
    <row r="19" spans="1:4" s="3" customFormat="1" x14ac:dyDescent="0.3">
      <c r="A19" s="4"/>
      <c r="B19" s="4"/>
      <c r="C19" s="4"/>
      <c r="D19" s="4"/>
    </row>
    <row r="20" spans="1:4" x14ac:dyDescent="0.3">
      <c r="A20" s="6"/>
    </row>
  </sheetData>
  <sheetProtection algorithmName="SHA-512" hashValue="tLAaUA+YRbnkXRZ5AW9ILrtdp6bWR5HmNkbvHkKFLHjsejD5se3mmAj/Ho3ioVkf2/kK36ePeC583WIAxB1rGw==" saltValue="FNtgMRtTHenYk8oLJ2GJcw==" spinCount="100000" sheet="1" objects="1" scenarios="1"/>
  <mergeCells count="1">
    <mergeCell ref="B4:D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2EF87-3EFF-4D08-A1CF-333EB5A9B71C}">
  <dimension ref="A1:K23"/>
  <sheetViews>
    <sheetView topLeftCell="A8" workbookViewId="0">
      <selection activeCell="H23" sqref="H23"/>
    </sheetView>
  </sheetViews>
  <sheetFormatPr baseColWidth="10" defaultRowHeight="14.4" x14ac:dyDescent="0.3"/>
  <cols>
    <col min="1" max="1" width="9.88671875" customWidth="1"/>
    <col min="2" max="2" width="15.109375" style="1" customWidth="1"/>
    <col min="3" max="3" width="12.33203125" style="121" customWidth="1"/>
    <col min="4" max="4" width="33.33203125" style="1" customWidth="1"/>
    <col min="5" max="5" width="15.44140625" style="1" customWidth="1"/>
    <col min="6" max="6" width="38.44140625" style="1" customWidth="1"/>
    <col min="7" max="7" width="8.109375" customWidth="1"/>
    <col min="9" max="9" width="7.77734375" customWidth="1"/>
  </cols>
  <sheetData>
    <row r="1" spans="1:11" x14ac:dyDescent="0.3">
      <c r="A1" s="23" t="s">
        <v>67</v>
      </c>
    </row>
    <row r="3" spans="1:11" x14ac:dyDescent="0.3">
      <c r="A3" s="9" t="s">
        <v>0</v>
      </c>
      <c r="B3" s="7" t="s">
        <v>29</v>
      </c>
      <c r="C3" s="126" t="s">
        <v>166</v>
      </c>
      <c r="D3" s="7" t="s">
        <v>19</v>
      </c>
      <c r="E3" s="7" t="s">
        <v>20</v>
      </c>
      <c r="F3" s="7" t="s">
        <v>170</v>
      </c>
      <c r="G3" s="1" t="s">
        <v>2</v>
      </c>
      <c r="H3" s="1" t="s">
        <v>44</v>
      </c>
      <c r="I3" s="12" t="s">
        <v>45</v>
      </c>
      <c r="J3" s="12" t="s">
        <v>47</v>
      </c>
      <c r="K3" s="12" t="s">
        <v>4</v>
      </c>
    </row>
    <row r="4" spans="1:11" x14ac:dyDescent="0.3">
      <c r="B4" s="2"/>
      <c r="C4" s="124"/>
      <c r="D4" s="2"/>
      <c r="E4" s="2"/>
      <c r="F4" s="12" t="s">
        <v>171</v>
      </c>
      <c r="G4" s="1" t="s">
        <v>3</v>
      </c>
      <c r="H4" s="1" t="s">
        <v>48</v>
      </c>
      <c r="I4" s="1"/>
      <c r="K4" t="s">
        <v>100</v>
      </c>
    </row>
    <row r="5" spans="1:11" ht="16.2" x14ac:dyDescent="0.3">
      <c r="A5" s="20"/>
      <c r="B5" s="21"/>
      <c r="C5" s="125"/>
      <c r="D5" s="21"/>
      <c r="E5" s="21"/>
      <c r="F5" s="21"/>
      <c r="G5" s="21" t="s">
        <v>43</v>
      </c>
      <c r="H5" s="21" t="s">
        <v>46</v>
      </c>
      <c r="I5" s="21" t="s">
        <v>147</v>
      </c>
      <c r="J5" s="21" t="s">
        <v>51</v>
      </c>
      <c r="K5" s="20"/>
    </row>
    <row r="6" spans="1:11" s="8" customFormat="1" ht="28.8" x14ac:dyDescent="0.3">
      <c r="A6" s="142" t="s">
        <v>5</v>
      </c>
      <c r="B6" s="11" t="s">
        <v>32</v>
      </c>
      <c r="C6" s="122" t="s">
        <v>115</v>
      </c>
      <c r="D6" s="10" t="s">
        <v>37</v>
      </c>
      <c r="E6" s="5" t="s">
        <v>38</v>
      </c>
      <c r="F6" s="10" t="s">
        <v>169</v>
      </c>
      <c r="G6" s="14">
        <v>1</v>
      </c>
      <c r="I6" s="13" t="s">
        <v>56</v>
      </c>
      <c r="J6" s="8">
        <v>35</v>
      </c>
      <c r="K6" s="34" t="s">
        <v>15</v>
      </c>
    </row>
    <row r="7" spans="1:11" s="8" customFormat="1" ht="31.2" x14ac:dyDescent="0.3">
      <c r="A7" s="142"/>
      <c r="B7" s="11" t="s">
        <v>91</v>
      </c>
      <c r="C7" s="122" t="s">
        <v>168</v>
      </c>
      <c r="D7" s="10" t="s">
        <v>21</v>
      </c>
      <c r="E7" s="5" t="s">
        <v>22</v>
      </c>
      <c r="F7" s="11" t="s">
        <v>23</v>
      </c>
      <c r="G7" s="8">
        <v>2</v>
      </c>
      <c r="H7" s="8">
        <v>225</v>
      </c>
      <c r="I7" s="13" t="s">
        <v>70</v>
      </c>
      <c r="J7" s="8">
        <v>40</v>
      </c>
      <c r="K7" s="34" t="s">
        <v>15</v>
      </c>
    </row>
    <row r="8" spans="1:11" s="8" customFormat="1" ht="43.2" x14ac:dyDescent="0.3">
      <c r="A8" s="142" t="s">
        <v>6</v>
      </c>
      <c r="B8" s="11" t="s">
        <v>31</v>
      </c>
      <c r="C8" s="122" t="s">
        <v>167</v>
      </c>
      <c r="D8" s="10" t="s">
        <v>24</v>
      </c>
      <c r="E8" s="10" t="s">
        <v>25</v>
      </c>
      <c r="F8" s="11" t="s">
        <v>26</v>
      </c>
      <c r="G8" s="8">
        <v>5</v>
      </c>
      <c r="H8" s="8">
        <v>223</v>
      </c>
      <c r="I8" s="13" t="s">
        <v>68</v>
      </c>
      <c r="J8" s="8">
        <v>40</v>
      </c>
      <c r="K8" s="34" t="s">
        <v>15</v>
      </c>
    </row>
    <row r="9" spans="1:11" s="8" customFormat="1" ht="15.6" x14ac:dyDescent="0.3">
      <c r="A9" s="142"/>
      <c r="B9" s="11" t="s">
        <v>33</v>
      </c>
      <c r="C9" s="122"/>
      <c r="D9" s="10" t="s">
        <v>24</v>
      </c>
      <c r="E9" s="10" t="s">
        <v>25</v>
      </c>
      <c r="F9" s="11" t="s">
        <v>26</v>
      </c>
      <c r="G9" s="8">
        <v>5</v>
      </c>
      <c r="H9" s="8">
        <v>223</v>
      </c>
      <c r="I9" s="13" t="s">
        <v>69</v>
      </c>
      <c r="J9" s="8">
        <v>25</v>
      </c>
      <c r="K9" s="34" t="s">
        <v>15</v>
      </c>
    </row>
    <row r="10" spans="1:11" s="8" customFormat="1" ht="43.2" x14ac:dyDescent="0.3">
      <c r="A10" s="8" t="s">
        <v>7</v>
      </c>
      <c r="B10" s="11" t="s">
        <v>31</v>
      </c>
      <c r="C10" s="122"/>
      <c r="D10" s="10" t="s">
        <v>27</v>
      </c>
      <c r="E10" s="11" t="s">
        <v>28</v>
      </c>
      <c r="F10" s="10" t="s">
        <v>30</v>
      </c>
      <c r="G10" s="8">
        <v>8</v>
      </c>
      <c r="H10" s="8">
        <v>225</v>
      </c>
      <c r="I10" s="13" t="s">
        <v>53</v>
      </c>
      <c r="J10" s="8">
        <v>40</v>
      </c>
      <c r="K10" s="34" t="s">
        <v>172</v>
      </c>
    </row>
    <row r="11" spans="1:11" s="3" customFormat="1" ht="45" customHeight="1" x14ac:dyDescent="0.3">
      <c r="A11" s="134" t="s">
        <v>8</v>
      </c>
      <c r="B11" s="135" t="s">
        <v>90</v>
      </c>
      <c r="C11" s="127"/>
      <c r="D11" s="17" t="s">
        <v>60</v>
      </c>
      <c r="E11" s="17" t="s">
        <v>61</v>
      </c>
      <c r="F11" s="18" t="s">
        <v>36</v>
      </c>
      <c r="G11" s="14">
        <v>10</v>
      </c>
      <c r="H11" s="14" t="s">
        <v>63</v>
      </c>
      <c r="I11" s="19" t="s">
        <v>64</v>
      </c>
      <c r="J11" s="14">
        <v>30</v>
      </c>
      <c r="K11" s="34" t="s">
        <v>15</v>
      </c>
    </row>
    <row r="12" spans="1:11" s="3" customFormat="1" ht="28.8" x14ac:dyDescent="0.3">
      <c r="A12" s="142" t="s">
        <v>9</v>
      </c>
      <c r="B12" s="11" t="s">
        <v>32</v>
      </c>
      <c r="C12" s="122"/>
      <c r="D12" s="3" t="s">
        <v>42</v>
      </c>
      <c r="E12" s="5" t="s">
        <v>38</v>
      </c>
      <c r="F12" s="3" t="s">
        <v>30</v>
      </c>
      <c r="G12" s="8">
        <v>10</v>
      </c>
      <c r="H12" s="8">
        <v>225</v>
      </c>
      <c r="I12" s="13" t="s">
        <v>52</v>
      </c>
      <c r="J12" s="8">
        <v>40</v>
      </c>
      <c r="K12" s="34" t="s">
        <v>15</v>
      </c>
    </row>
    <row r="13" spans="1:11" s="3" customFormat="1" ht="15.6" x14ac:dyDescent="0.3">
      <c r="A13" s="142"/>
      <c r="B13" s="11" t="s">
        <v>33</v>
      </c>
      <c r="C13" s="122"/>
      <c r="D13" s="3" t="s">
        <v>42</v>
      </c>
      <c r="E13" s="5" t="s">
        <v>38</v>
      </c>
      <c r="F13" s="132" t="s">
        <v>30</v>
      </c>
      <c r="G13" s="8">
        <v>10</v>
      </c>
      <c r="H13" s="8">
        <v>225</v>
      </c>
      <c r="I13" s="13" t="s">
        <v>54</v>
      </c>
      <c r="J13" s="8">
        <v>25</v>
      </c>
      <c r="K13" s="34" t="s">
        <v>15</v>
      </c>
    </row>
    <row r="14" spans="1:11" s="3" customFormat="1" ht="43.2" x14ac:dyDescent="0.3">
      <c r="A14" s="8" t="s">
        <v>11</v>
      </c>
      <c r="B14" s="16" t="s">
        <v>90</v>
      </c>
      <c r="C14" s="122"/>
      <c r="D14" s="3" t="s">
        <v>58</v>
      </c>
      <c r="E14" s="3" t="s">
        <v>59</v>
      </c>
      <c r="F14" s="15" t="s">
        <v>36</v>
      </c>
      <c r="G14" s="8">
        <v>10</v>
      </c>
      <c r="H14" s="8">
        <v>210</v>
      </c>
      <c r="I14" s="13" t="s">
        <v>62</v>
      </c>
      <c r="J14" s="8">
        <v>25</v>
      </c>
      <c r="K14" s="34" t="s">
        <v>15</v>
      </c>
    </row>
    <row r="15" spans="1:11" s="3" customFormat="1" ht="28.8" x14ac:dyDescent="0.3">
      <c r="A15" s="142" t="s">
        <v>12</v>
      </c>
      <c r="B15" s="11" t="s">
        <v>32</v>
      </c>
      <c r="C15" s="122"/>
      <c r="D15" s="140" t="s">
        <v>35</v>
      </c>
      <c r="E15" s="141" t="s">
        <v>28</v>
      </c>
      <c r="F15" s="10" t="s">
        <v>34</v>
      </c>
      <c r="G15" s="8">
        <v>30</v>
      </c>
      <c r="H15" s="8">
        <v>210</v>
      </c>
      <c r="I15" s="13" t="s">
        <v>52</v>
      </c>
      <c r="J15" s="8" t="s">
        <v>50</v>
      </c>
      <c r="K15" s="34" t="s">
        <v>172</v>
      </c>
    </row>
    <row r="16" spans="1:11" s="3" customFormat="1" ht="15.6" x14ac:dyDescent="0.3">
      <c r="A16" s="142"/>
      <c r="B16" s="10" t="s">
        <v>33</v>
      </c>
      <c r="C16" s="121"/>
      <c r="D16" s="140"/>
      <c r="E16" s="141"/>
      <c r="F16" s="10" t="s">
        <v>36</v>
      </c>
      <c r="G16" s="8">
        <v>30</v>
      </c>
      <c r="H16" s="8">
        <v>215</v>
      </c>
      <c r="I16" s="13" t="s">
        <v>54</v>
      </c>
      <c r="J16" s="8" t="s">
        <v>50</v>
      </c>
      <c r="K16" s="34" t="s">
        <v>15</v>
      </c>
    </row>
    <row r="17" spans="1:11" s="3" customFormat="1" ht="28.8" x14ac:dyDescent="0.3">
      <c r="A17" s="142" t="s">
        <v>13</v>
      </c>
      <c r="B17" s="11" t="s">
        <v>32</v>
      </c>
      <c r="C17" s="122"/>
      <c r="D17" s="10" t="s">
        <v>37</v>
      </c>
      <c r="E17" s="5" t="s">
        <v>38</v>
      </c>
      <c r="F17" s="3" t="s">
        <v>41</v>
      </c>
      <c r="G17" s="8">
        <v>15</v>
      </c>
      <c r="H17" s="8">
        <v>225</v>
      </c>
      <c r="I17" s="13" t="s">
        <v>54</v>
      </c>
      <c r="J17" s="8">
        <v>25</v>
      </c>
      <c r="K17" s="34" t="s">
        <v>15</v>
      </c>
    </row>
    <row r="18" spans="1:11" s="3" customFormat="1" ht="14.4" customHeight="1" x14ac:dyDescent="0.3">
      <c r="A18" s="142"/>
      <c r="B18" s="10" t="s">
        <v>33</v>
      </c>
      <c r="C18" s="121"/>
      <c r="D18" s="10" t="s">
        <v>39</v>
      </c>
      <c r="E18" s="11" t="s">
        <v>28</v>
      </c>
      <c r="F18" s="3" t="s">
        <v>40</v>
      </c>
      <c r="G18" s="8">
        <v>10</v>
      </c>
      <c r="H18" s="8">
        <v>210</v>
      </c>
      <c r="I18" s="13" t="s">
        <v>54</v>
      </c>
      <c r="J18" s="8">
        <v>25</v>
      </c>
      <c r="K18" s="34" t="s">
        <v>15</v>
      </c>
    </row>
    <row r="19" spans="1:11" s="3" customFormat="1" ht="43.2" x14ac:dyDescent="0.3">
      <c r="A19" s="8" t="s">
        <v>14</v>
      </c>
      <c r="B19" s="11" t="s">
        <v>31</v>
      </c>
      <c r="C19" s="122"/>
      <c r="D19" s="3" t="s">
        <v>42</v>
      </c>
      <c r="E19" s="10"/>
      <c r="F19" s="10" t="s">
        <v>30</v>
      </c>
      <c r="G19" s="8">
        <v>10</v>
      </c>
      <c r="H19" s="8">
        <v>225</v>
      </c>
      <c r="I19" s="13" t="s">
        <v>55</v>
      </c>
      <c r="J19" s="8">
        <v>40</v>
      </c>
      <c r="K19" s="34" t="s">
        <v>15</v>
      </c>
    </row>
    <row r="20" spans="1:11" s="3" customFormat="1" x14ac:dyDescent="0.3">
      <c r="A20" s="8"/>
      <c r="B20" s="11"/>
      <c r="C20" s="122"/>
      <c r="E20" s="10"/>
      <c r="F20" s="10"/>
      <c r="G20" s="8"/>
      <c r="H20" s="8"/>
      <c r="I20" s="13"/>
      <c r="J20" s="8"/>
    </row>
    <row r="21" spans="1:11" s="3" customFormat="1" x14ac:dyDescent="0.3">
      <c r="A21" t="s">
        <v>149</v>
      </c>
      <c r="B21" s="16"/>
      <c r="C21" s="122"/>
      <c r="F21" s="15"/>
      <c r="G21" s="8"/>
      <c r="H21" s="8"/>
      <c r="I21" s="13"/>
      <c r="J21" s="8"/>
    </row>
    <row r="22" spans="1:11" s="3" customFormat="1" x14ac:dyDescent="0.3">
      <c r="A22" t="s">
        <v>49</v>
      </c>
      <c r="B22" s="11"/>
      <c r="C22" s="122"/>
      <c r="E22" s="10"/>
      <c r="F22" s="10"/>
      <c r="G22" s="8"/>
      <c r="H22" s="8"/>
      <c r="I22" s="13"/>
      <c r="J22" s="8"/>
    </row>
    <row r="23" spans="1:11" x14ac:dyDescent="0.3">
      <c r="A23" s="10"/>
      <c r="B23" s="9"/>
      <c r="D23" s="9"/>
      <c r="E23" s="9"/>
      <c r="F23" s="9"/>
    </row>
  </sheetData>
  <sheetProtection algorithmName="SHA-512" hashValue="pWOxkMBbL8ok/XqbIASLE1BaXuQkbPphHIFSDErohk93XXPjR/z32olgfxPfF5EFNBPa86vMKFS3I9yVqEcSNQ==" saltValue="uN1mvPZKdU9vQmIwQIdsaw==" spinCount="100000" sheet="1" objects="1" scenarios="1"/>
  <mergeCells count="7">
    <mergeCell ref="D15:D16"/>
    <mergeCell ref="E15:E16"/>
    <mergeCell ref="A17:A18"/>
    <mergeCell ref="A6:A7"/>
    <mergeCell ref="A8:A9"/>
    <mergeCell ref="A12:A13"/>
    <mergeCell ref="A15:A1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7B66E-7307-4D9B-BB08-A2EA2B91C359}">
  <dimension ref="A1:M15"/>
  <sheetViews>
    <sheetView workbookViewId="0">
      <selection activeCell="E12" sqref="E12"/>
    </sheetView>
  </sheetViews>
  <sheetFormatPr baseColWidth="10" defaultRowHeight="14.4" x14ac:dyDescent="0.3"/>
  <cols>
    <col min="2" max="2" width="13.44140625" customWidth="1"/>
    <col min="3" max="3" width="34" customWidth="1"/>
    <col min="4" max="4" width="13.109375" customWidth="1"/>
    <col min="5" max="5" width="13.21875" customWidth="1"/>
    <col min="6" max="6" width="14.77734375" customWidth="1"/>
    <col min="8" max="8" width="9.88671875" customWidth="1"/>
    <col min="9" max="9" width="34.88671875" customWidth="1"/>
  </cols>
  <sheetData>
    <row r="1" spans="1:13" x14ac:dyDescent="0.3">
      <c r="A1" s="23" t="s">
        <v>72</v>
      </c>
    </row>
    <row r="2" spans="1:13" x14ac:dyDescent="0.3">
      <c r="A2" t="s">
        <v>77</v>
      </c>
      <c r="G2" s="12"/>
      <c r="H2" s="12"/>
    </row>
    <row r="4" spans="1:13" x14ac:dyDescent="0.3">
      <c r="E4" s="1"/>
      <c r="F4" s="1"/>
      <c r="G4" s="1"/>
      <c r="H4" s="1"/>
      <c r="I4" s="1"/>
    </row>
    <row r="5" spans="1:13" x14ac:dyDescent="0.3">
      <c r="A5" s="137" t="s">
        <v>0</v>
      </c>
      <c r="B5" s="7" t="s">
        <v>29</v>
      </c>
      <c r="C5" s="7" t="s">
        <v>19</v>
      </c>
      <c r="D5" s="7" t="s">
        <v>20</v>
      </c>
      <c r="E5" s="12" t="s">
        <v>2</v>
      </c>
      <c r="F5" s="1" t="s">
        <v>75</v>
      </c>
      <c r="G5" s="12" t="s">
        <v>47</v>
      </c>
      <c r="H5" s="12" t="s">
        <v>73</v>
      </c>
      <c r="I5" s="12" t="s">
        <v>76</v>
      </c>
      <c r="J5" s="32" t="s">
        <v>4</v>
      </c>
    </row>
    <row r="6" spans="1:13" x14ac:dyDescent="0.3">
      <c r="A6" s="9"/>
      <c r="B6" s="7"/>
      <c r="C6" s="29"/>
      <c r="D6" s="29"/>
      <c r="E6" s="30" t="s">
        <v>74</v>
      </c>
      <c r="F6" s="21" t="s">
        <v>43</v>
      </c>
      <c r="G6" s="21" t="s">
        <v>51</v>
      </c>
      <c r="H6" s="30" t="s">
        <v>78</v>
      </c>
      <c r="I6" s="21"/>
      <c r="J6" s="33" t="s">
        <v>100</v>
      </c>
      <c r="M6" s="12"/>
    </row>
    <row r="7" spans="1:13" s="16" customFormat="1" ht="28.8" customHeight="1" x14ac:dyDescent="0.3">
      <c r="A7" s="145" t="s">
        <v>5</v>
      </c>
      <c r="B7" s="143" t="s">
        <v>31</v>
      </c>
      <c r="C7" s="15" t="s">
        <v>79</v>
      </c>
      <c r="D7" s="15" t="s">
        <v>22</v>
      </c>
      <c r="E7" s="22" t="s">
        <v>98</v>
      </c>
      <c r="F7" s="22">
        <v>1</v>
      </c>
      <c r="G7" s="22">
        <v>280</v>
      </c>
      <c r="H7" s="22" t="s">
        <v>83</v>
      </c>
      <c r="I7" s="22" t="s">
        <v>81</v>
      </c>
      <c r="J7" s="34" t="s">
        <v>101</v>
      </c>
    </row>
    <row r="8" spans="1:13" s="16" customFormat="1" ht="28.2" customHeight="1" x14ac:dyDescent="0.3">
      <c r="A8" s="146"/>
      <c r="B8" s="144"/>
      <c r="C8" s="15" t="s">
        <v>80</v>
      </c>
      <c r="D8" s="15" t="s">
        <v>22</v>
      </c>
      <c r="E8" s="27" t="s">
        <v>97</v>
      </c>
      <c r="F8" s="22">
        <v>1</v>
      </c>
      <c r="G8" s="22">
        <v>250</v>
      </c>
      <c r="H8" s="22" t="s">
        <v>84</v>
      </c>
      <c r="I8" s="22" t="s">
        <v>82</v>
      </c>
      <c r="J8" s="34" t="s">
        <v>101</v>
      </c>
    </row>
    <row r="9" spans="1:13" s="16" customFormat="1" ht="28.8" x14ac:dyDescent="0.3">
      <c r="A9" s="22" t="s">
        <v>6</v>
      </c>
      <c r="B9" s="16" t="s">
        <v>91</v>
      </c>
      <c r="C9" s="15" t="s">
        <v>85</v>
      </c>
      <c r="D9" s="15" t="s">
        <v>38</v>
      </c>
      <c r="E9" s="28" t="s">
        <v>99</v>
      </c>
      <c r="F9" s="22">
        <v>1</v>
      </c>
      <c r="G9" s="22">
        <v>280</v>
      </c>
      <c r="H9" s="22" t="s">
        <v>87</v>
      </c>
      <c r="I9" s="28" t="s">
        <v>86</v>
      </c>
      <c r="J9" s="34" t="s">
        <v>15</v>
      </c>
    </row>
    <row r="10" spans="1:13" s="16" customFormat="1" ht="42.6" customHeight="1" x14ac:dyDescent="0.3">
      <c r="A10" s="22" t="s">
        <v>10</v>
      </c>
      <c r="B10" s="16" t="s">
        <v>31</v>
      </c>
      <c r="C10" s="25" t="s">
        <v>88</v>
      </c>
      <c r="D10" s="16" t="s">
        <v>28</v>
      </c>
      <c r="E10" s="27" t="s">
        <v>97</v>
      </c>
      <c r="F10" s="22">
        <v>1</v>
      </c>
      <c r="G10" s="22">
        <v>250</v>
      </c>
      <c r="H10" s="22" t="s">
        <v>83</v>
      </c>
      <c r="I10" s="31" t="s">
        <v>89</v>
      </c>
      <c r="J10" s="34" t="s">
        <v>101</v>
      </c>
    </row>
    <row r="11" spans="1:13" s="16" customFormat="1" ht="28.8" x14ac:dyDescent="0.3">
      <c r="A11" s="146" t="s">
        <v>11</v>
      </c>
      <c r="B11" s="16" t="s">
        <v>91</v>
      </c>
      <c r="C11" s="148" t="s">
        <v>93</v>
      </c>
      <c r="D11" s="144" t="s">
        <v>59</v>
      </c>
      <c r="E11" s="28" t="s">
        <v>99</v>
      </c>
      <c r="F11" s="22">
        <v>1</v>
      </c>
      <c r="G11" s="34">
        <v>265</v>
      </c>
      <c r="H11" s="22" t="s">
        <v>87</v>
      </c>
      <c r="I11" s="24" t="s">
        <v>95</v>
      </c>
      <c r="J11" s="34" t="s">
        <v>15</v>
      </c>
    </row>
    <row r="12" spans="1:13" x14ac:dyDescent="0.3">
      <c r="A12" s="147"/>
      <c r="B12" s="16" t="s">
        <v>92</v>
      </c>
      <c r="C12" s="148"/>
      <c r="D12" s="144"/>
      <c r="E12" s="28" t="s">
        <v>99</v>
      </c>
      <c r="F12" s="26">
        <v>1</v>
      </c>
      <c r="G12" s="34">
        <v>250</v>
      </c>
      <c r="H12" s="22" t="s">
        <v>94</v>
      </c>
      <c r="I12" s="1" t="s">
        <v>96</v>
      </c>
      <c r="J12" s="35" t="s">
        <v>15</v>
      </c>
    </row>
    <row r="14" spans="1:13" x14ac:dyDescent="0.3">
      <c r="E14" s="112"/>
      <c r="G14" s="112"/>
    </row>
    <row r="15" spans="1:13" x14ac:dyDescent="0.3">
      <c r="A15" t="s">
        <v>149</v>
      </c>
    </row>
  </sheetData>
  <sheetProtection algorithmName="SHA-512" hashValue="LPjjGrUSFLyHQNwA5R9XpB+wpjoOMjjxc0udGWRyvHgmNB56RW+mfXJixymQ3aCB1w9yCHGyK6zfy9bb6n0S1w==" saltValue="C7usOdCV55DRDNvGPorGag==" spinCount="100000" sheet="1" objects="1" scenarios="1"/>
  <mergeCells count="5">
    <mergeCell ref="B7:B8"/>
    <mergeCell ref="A7:A8"/>
    <mergeCell ref="A11:A12"/>
    <mergeCell ref="C11:C12"/>
    <mergeCell ref="D11:D1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A6BE5-92B6-4F38-BFF1-56F594360438}">
  <dimension ref="A1:T28"/>
  <sheetViews>
    <sheetView workbookViewId="0">
      <selection activeCell="H26" sqref="H26"/>
    </sheetView>
  </sheetViews>
  <sheetFormatPr baseColWidth="10" defaultRowHeight="14.4" x14ac:dyDescent="0.3"/>
  <cols>
    <col min="1" max="1" width="10.77734375" customWidth="1"/>
    <col min="2" max="2" width="13.109375" customWidth="1"/>
    <col min="3" max="3" width="10" customWidth="1"/>
    <col min="4" max="4" width="8.77734375" customWidth="1"/>
    <col min="5" max="5" width="8.88671875" customWidth="1"/>
    <col min="6" max="6" width="8.109375" customWidth="1"/>
    <col min="7" max="7" width="8.44140625" customWidth="1"/>
    <col min="8" max="8" width="8.109375" customWidth="1"/>
    <col min="9" max="9" width="7.88671875" customWidth="1"/>
    <col min="10" max="10" width="9.33203125" customWidth="1"/>
    <col min="11" max="11" width="7.5546875" customWidth="1"/>
    <col min="14" max="14" width="17.109375" customWidth="1"/>
    <col min="15" max="15" width="7" customWidth="1"/>
    <col min="16" max="16" width="7.88671875" customWidth="1"/>
    <col min="17" max="17" width="7.21875" customWidth="1"/>
    <col min="18" max="18" width="10.109375" customWidth="1"/>
    <col min="19" max="19" width="7.88671875" customWidth="1"/>
    <col min="20" max="20" width="5.6640625" customWidth="1"/>
  </cols>
  <sheetData>
    <row r="1" spans="1:20" x14ac:dyDescent="0.3">
      <c r="A1" s="23" t="s">
        <v>109</v>
      </c>
    </row>
    <row r="2" spans="1:20" x14ac:dyDescent="0.3">
      <c r="A2" t="s">
        <v>118</v>
      </c>
    </row>
    <row r="3" spans="1:20" x14ac:dyDescent="0.3">
      <c r="M3" s="58" t="s">
        <v>163</v>
      </c>
      <c r="N3" s="58"/>
      <c r="O3" s="58"/>
      <c r="P3" s="58"/>
      <c r="Q3" s="58"/>
      <c r="R3" s="58"/>
      <c r="S3" s="58"/>
    </row>
    <row r="4" spans="1:20" x14ac:dyDescent="0.3">
      <c r="A4" s="147" t="s">
        <v>128</v>
      </c>
      <c r="B4" s="147"/>
      <c r="C4" s="151" t="s">
        <v>126</v>
      </c>
      <c r="D4" s="139"/>
      <c r="E4" s="139"/>
      <c r="F4" s="139"/>
      <c r="G4" s="151" t="s">
        <v>110</v>
      </c>
      <c r="H4" s="139"/>
      <c r="I4" s="139"/>
      <c r="J4" s="139"/>
      <c r="K4" s="139"/>
      <c r="M4" s="58"/>
      <c r="N4" s="58"/>
      <c r="O4" s="58"/>
      <c r="P4" s="58"/>
      <c r="Q4" s="58"/>
      <c r="R4" s="58"/>
      <c r="S4" s="58"/>
    </row>
    <row r="5" spans="1:20" ht="16.2" x14ac:dyDescent="0.3">
      <c r="A5" s="147" t="s">
        <v>122</v>
      </c>
      <c r="B5" s="147"/>
      <c r="C5" s="152" t="s">
        <v>152</v>
      </c>
      <c r="D5" s="139"/>
      <c r="E5" s="139"/>
      <c r="F5" s="139"/>
      <c r="G5" s="152" t="s">
        <v>153</v>
      </c>
      <c r="H5" s="139"/>
      <c r="I5" s="139"/>
      <c r="J5" s="139"/>
      <c r="K5" s="139"/>
      <c r="M5" s="138" t="s">
        <v>0</v>
      </c>
      <c r="N5" s="59" t="s">
        <v>127</v>
      </c>
      <c r="O5" s="150" t="s">
        <v>164</v>
      </c>
      <c r="P5" s="142"/>
      <c r="Q5" s="142"/>
      <c r="R5" s="114" t="s">
        <v>165</v>
      </c>
      <c r="S5" s="149" t="s">
        <v>57</v>
      </c>
      <c r="T5" s="142"/>
    </row>
    <row r="6" spans="1:20" x14ac:dyDescent="0.3">
      <c r="A6" s="147" t="s">
        <v>127</v>
      </c>
      <c r="B6" s="147"/>
      <c r="C6" s="64" t="s">
        <v>111</v>
      </c>
      <c r="D6" s="64" t="s">
        <v>113</v>
      </c>
      <c r="E6" s="64" t="s">
        <v>114</v>
      </c>
      <c r="F6" s="64" t="s">
        <v>115</v>
      </c>
      <c r="G6" s="64" t="s">
        <v>111</v>
      </c>
      <c r="H6" s="64" t="s">
        <v>112</v>
      </c>
      <c r="I6" s="64" t="s">
        <v>113</v>
      </c>
      <c r="J6" s="64" t="s">
        <v>114</v>
      </c>
      <c r="K6" s="64" t="s">
        <v>115</v>
      </c>
      <c r="M6" s="59"/>
      <c r="N6" s="59"/>
      <c r="O6" s="114">
        <v>1</v>
      </c>
      <c r="P6" s="109">
        <v>2</v>
      </c>
      <c r="Q6" s="109">
        <v>3</v>
      </c>
      <c r="R6" s="114"/>
      <c r="S6" s="149"/>
      <c r="T6" s="142"/>
    </row>
    <row r="7" spans="1:20" ht="16.2" x14ac:dyDescent="0.3">
      <c r="A7" s="20" t="s">
        <v>0</v>
      </c>
      <c r="B7" s="21" t="s">
        <v>129</v>
      </c>
      <c r="C7" s="69" t="s">
        <v>150</v>
      </c>
      <c r="D7" s="69" t="s">
        <v>150</v>
      </c>
      <c r="E7" s="69" t="s">
        <v>150</v>
      </c>
      <c r="F7" s="69" t="s">
        <v>150</v>
      </c>
      <c r="G7" s="69" t="s">
        <v>150</v>
      </c>
      <c r="H7" s="69" t="s">
        <v>150</v>
      </c>
      <c r="I7" s="69" t="s">
        <v>150</v>
      </c>
      <c r="J7" s="69" t="s">
        <v>150</v>
      </c>
      <c r="K7" s="69" t="s">
        <v>150</v>
      </c>
      <c r="M7" s="59" t="s">
        <v>126</v>
      </c>
      <c r="N7" s="58"/>
      <c r="O7" s="114" t="s">
        <v>151</v>
      </c>
      <c r="P7" s="114" t="s">
        <v>151</v>
      </c>
      <c r="Q7" s="114" t="s">
        <v>151</v>
      </c>
      <c r="R7" s="114" t="s">
        <v>151</v>
      </c>
      <c r="S7" s="114" t="s">
        <v>151</v>
      </c>
      <c r="T7" s="115" t="s">
        <v>119</v>
      </c>
    </row>
    <row r="8" spans="1:20" x14ac:dyDescent="0.3">
      <c r="A8" t="s">
        <v>5</v>
      </c>
      <c r="B8" s="1">
        <v>3</v>
      </c>
      <c r="C8" s="42">
        <v>120</v>
      </c>
      <c r="D8" s="42">
        <v>141</v>
      </c>
      <c r="E8" s="42"/>
      <c r="F8" s="42">
        <v>141</v>
      </c>
      <c r="G8" s="42"/>
      <c r="H8" s="42">
        <v>115</v>
      </c>
      <c r="I8" s="42">
        <v>130</v>
      </c>
      <c r="J8" s="42"/>
      <c r="K8" s="42">
        <v>120</v>
      </c>
      <c r="M8" s="61" t="s">
        <v>5</v>
      </c>
      <c r="N8" s="61" t="s">
        <v>111</v>
      </c>
      <c r="O8" s="116">
        <v>121</v>
      </c>
      <c r="P8" s="116">
        <v>120</v>
      </c>
      <c r="Q8" s="116">
        <v>120</v>
      </c>
      <c r="R8" s="117">
        <f>AVERAGE(O8:Q8)</f>
        <v>120.33333333333333</v>
      </c>
      <c r="S8" s="118">
        <f>STDEVA(O8:Q8)</f>
        <v>0.57735026918962573</v>
      </c>
      <c r="T8" s="119">
        <f>S8/R8*100</f>
        <v>0.47979246747060311</v>
      </c>
    </row>
    <row r="9" spans="1:20" x14ac:dyDescent="0.3">
      <c r="A9" t="s">
        <v>6</v>
      </c>
      <c r="B9" s="1"/>
      <c r="C9" s="41">
        <v>125</v>
      </c>
      <c r="D9" s="40"/>
      <c r="E9" s="42">
        <v>121</v>
      </c>
      <c r="F9" s="40"/>
      <c r="G9" s="43"/>
      <c r="H9" s="42"/>
      <c r="I9" s="42"/>
      <c r="J9" s="43">
        <v>132</v>
      </c>
      <c r="K9" s="42"/>
      <c r="M9" s="58"/>
      <c r="N9" s="58" t="s">
        <v>113</v>
      </c>
      <c r="O9" s="116">
        <v>145</v>
      </c>
      <c r="P9" s="116">
        <v>138</v>
      </c>
      <c r="Q9" s="116">
        <v>140</v>
      </c>
      <c r="R9" s="120">
        <f t="shared" ref="R9:R14" si="0">AVERAGE(O9:Q9)</f>
        <v>141</v>
      </c>
      <c r="S9" s="118">
        <f t="shared" ref="S9:S10" si="1">STDEVA(O9:Q9)</f>
        <v>3.6055512754639891</v>
      </c>
      <c r="T9" s="119">
        <f t="shared" ref="T9:T10" si="2">S9/R9*100</f>
        <v>2.5571285641588575</v>
      </c>
    </row>
    <row r="10" spans="1:20" x14ac:dyDescent="0.3">
      <c r="A10" t="s">
        <v>102</v>
      </c>
      <c r="B10" s="1"/>
      <c r="C10" s="40"/>
      <c r="D10" s="40"/>
      <c r="E10" s="41">
        <v>131.91999999999999</v>
      </c>
      <c r="F10" s="41"/>
      <c r="G10" s="41"/>
      <c r="H10" s="41"/>
      <c r="I10" s="41"/>
      <c r="J10" s="41">
        <v>119.78</v>
      </c>
      <c r="K10" s="42"/>
      <c r="M10" s="58"/>
      <c r="N10" s="58" t="s">
        <v>115</v>
      </c>
      <c r="O10" s="116">
        <v>141</v>
      </c>
      <c r="P10" s="116">
        <v>141</v>
      </c>
      <c r="Q10" s="116">
        <v>142</v>
      </c>
      <c r="R10" s="117">
        <f t="shared" si="0"/>
        <v>141.33333333333334</v>
      </c>
      <c r="S10" s="118">
        <f t="shared" si="1"/>
        <v>0.57735026918962584</v>
      </c>
      <c r="T10" s="119">
        <f t="shared" si="2"/>
        <v>0.40850254895492388</v>
      </c>
    </row>
    <row r="11" spans="1:20" x14ac:dyDescent="0.3">
      <c r="A11" t="s">
        <v>103</v>
      </c>
      <c r="B11" s="1"/>
      <c r="C11" s="40"/>
      <c r="D11" s="40"/>
      <c r="E11" s="41">
        <v>98.43</v>
      </c>
      <c r="F11" s="42"/>
      <c r="G11" s="42"/>
      <c r="H11" s="42"/>
      <c r="I11" s="42"/>
      <c r="J11" s="41">
        <v>102.35</v>
      </c>
      <c r="K11" s="42"/>
      <c r="M11" s="58" t="s">
        <v>10</v>
      </c>
      <c r="N11" s="58" t="s">
        <v>113</v>
      </c>
      <c r="O11" s="116">
        <v>146</v>
      </c>
      <c r="P11" s="116">
        <v>139</v>
      </c>
      <c r="Q11" s="116"/>
      <c r="R11" s="117">
        <f t="shared" si="0"/>
        <v>142.5</v>
      </c>
      <c r="S11" s="116"/>
      <c r="T11" s="109"/>
    </row>
    <row r="12" spans="1:20" x14ac:dyDescent="0.3">
      <c r="A12" t="s">
        <v>8</v>
      </c>
      <c r="B12" s="1"/>
      <c r="C12" s="42">
        <v>127</v>
      </c>
      <c r="D12" s="40"/>
      <c r="E12" s="40"/>
      <c r="F12" s="40"/>
      <c r="G12" s="45">
        <v>132</v>
      </c>
      <c r="H12" s="42"/>
      <c r="I12" s="42"/>
      <c r="J12" s="42"/>
      <c r="K12" s="42"/>
      <c r="M12" s="58" t="s">
        <v>104</v>
      </c>
      <c r="N12" s="58" t="s">
        <v>114</v>
      </c>
      <c r="O12" s="116">
        <v>92</v>
      </c>
      <c r="P12" s="116">
        <v>91</v>
      </c>
      <c r="Q12" s="116"/>
      <c r="R12" s="117">
        <f t="shared" si="0"/>
        <v>91.5</v>
      </c>
      <c r="S12" s="116"/>
      <c r="T12" s="109"/>
    </row>
    <row r="13" spans="1:20" x14ac:dyDescent="0.3">
      <c r="A13" t="s">
        <v>9</v>
      </c>
      <c r="B13" s="1"/>
      <c r="C13" s="43"/>
      <c r="D13" s="43"/>
      <c r="E13" s="43">
        <v>150</v>
      </c>
      <c r="F13" s="43"/>
      <c r="G13" s="43"/>
      <c r="H13" s="43"/>
      <c r="I13" s="43"/>
      <c r="J13" s="43">
        <v>142</v>
      </c>
      <c r="K13" s="43"/>
      <c r="M13" s="58" t="s">
        <v>105</v>
      </c>
      <c r="N13" s="58" t="s">
        <v>114</v>
      </c>
      <c r="O13" s="116">
        <v>123</v>
      </c>
      <c r="P13" s="116">
        <v>129</v>
      </c>
      <c r="Q13" s="116"/>
      <c r="R13" s="117">
        <f t="shared" si="0"/>
        <v>126</v>
      </c>
      <c r="S13" s="116"/>
      <c r="T13" s="109"/>
    </row>
    <row r="14" spans="1:20" x14ac:dyDescent="0.3">
      <c r="A14" t="s">
        <v>10</v>
      </c>
      <c r="B14" s="1">
        <v>2</v>
      </c>
      <c r="C14" s="43"/>
      <c r="D14" s="43">
        <v>143</v>
      </c>
      <c r="E14" s="43"/>
      <c r="F14" s="43"/>
      <c r="G14" s="43"/>
      <c r="H14" s="43"/>
      <c r="I14" s="43">
        <v>154</v>
      </c>
      <c r="J14" s="43"/>
      <c r="K14" s="43"/>
      <c r="M14" s="58" t="s">
        <v>13</v>
      </c>
      <c r="N14" s="58" t="s">
        <v>114</v>
      </c>
      <c r="O14" s="116">
        <v>174</v>
      </c>
      <c r="P14" s="116">
        <v>177</v>
      </c>
      <c r="Q14" s="116"/>
      <c r="R14" s="117">
        <f t="shared" si="0"/>
        <v>175.5</v>
      </c>
      <c r="S14" s="116"/>
      <c r="T14" s="109"/>
    </row>
    <row r="15" spans="1:20" x14ac:dyDescent="0.3">
      <c r="A15" t="s">
        <v>11</v>
      </c>
      <c r="B15" s="1"/>
      <c r="C15" s="42">
        <v>96</v>
      </c>
      <c r="D15" s="43"/>
      <c r="E15" s="43"/>
      <c r="F15" s="43"/>
      <c r="G15" s="43"/>
      <c r="H15" s="42"/>
      <c r="I15" s="43"/>
      <c r="J15" s="43"/>
      <c r="K15" s="43"/>
      <c r="M15" s="58"/>
      <c r="N15" s="58"/>
      <c r="O15" s="116"/>
      <c r="P15" s="116"/>
      <c r="Q15" s="116"/>
      <c r="R15" s="116"/>
      <c r="S15" s="116"/>
      <c r="T15" s="109"/>
    </row>
    <row r="16" spans="1:20" ht="16.2" x14ac:dyDescent="0.3">
      <c r="A16" t="s">
        <v>104</v>
      </c>
      <c r="B16" s="1">
        <v>2</v>
      </c>
      <c r="C16" s="43"/>
      <c r="D16" s="43"/>
      <c r="E16" s="43">
        <v>92</v>
      </c>
      <c r="F16" s="43"/>
      <c r="G16" s="43"/>
      <c r="H16" s="43"/>
      <c r="I16" s="43"/>
      <c r="J16" s="43">
        <v>64</v>
      </c>
      <c r="K16" s="43"/>
      <c r="M16" s="59" t="s">
        <v>110</v>
      </c>
      <c r="N16" s="58"/>
      <c r="O16" s="114" t="s">
        <v>151</v>
      </c>
      <c r="P16" s="114" t="s">
        <v>151</v>
      </c>
      <c r="Q16" s="114" t="s">
        <v>151</v>
      </c>
      <c r="R16" s="114" t="s">
        <v>151</v>
      </c>
      <c r="S16" s="114" t="s">
        <v>151</v>
      </c>
      <c r="T16" s="115" t="s">
        <v>119</v>
      </c>
    </row>
    <row r="17" spans="1:20" x14ac:dyDescent="0.3">
      <c r="A17" t="s">
        <v>105</v>
      </c>
      <c r="B17" s="1">
        <v>2</v>
      </c>
      <c r="C17" s="43"/>
      <c r="D17" s="43"/>
      <c r="E17" s="43">
        <v>126</v>
      </c>
      <c r="F17" s="43"/>
      <c r="G17" s="43"/>
      <c r="H17" s="43"/>
      <c r="I17" s="43"/>
      <c r="J17" s="43">
        <v>114</v>
      </c>
      <c r="K17" s="43"/>
      <c r="M17" s="61" t="s">
        <v>5</v>
      </c>
      <c r="N17" s="61" t="s">
        <v>112</v>
      </c>
      <c r="O17" s="116">
        <v>118</v>
      </c>
      <c r="P17" s="116">
        <v>114</v>
      </c>
      <c r="Q17" s="116">
        <v>114</v>
      </c>
      <c r="R17" s="117">
        <f t="shared" ref="R17" si="3">AVERAGE(O17:Q17)</f>
        <v>115.33333333333333</v>
      </c>
      <c r="S17" s="118">
        <f t="shared" ref="S17" si="4">STDEVA(O17:Q17)</f>
        <v>2.3094010767585034</v>
      </c>
      <c r="T17" s="119">
        <f t="shared" ref="T17" si="5">S17/R17*100</f>
        <v>2.0023708758021708</v>
      </c>
    </row>
    <row r="18" spans="1:20" x14ac:dyDescent="0.3">
      <c r="A18" t="s">
        <v>13</v>
      </c>
      <c r="B18" s="1">
        <v>2</v>
      </c>
      <c r="C18" s="40"/>
      <c r="D18" s="40"/>
      <c r="E18" s="42">
        <v>176</v>
      </c>
      <c r="F18" s="40"/>
      <c r="G18" s="42"/>
      <c r="H18" s="42"/>
      <c r="I18" s="42"/>
      <c r="J18" s="43">
        <v>149</v>
      </c>
      <c r="K18" s="42"/>
      <c r="M18" s="58"/>
      <c r="N18" s="58" t="s">
        <v>113</v>
      </c>
      <c r="O18" s="116">
        <v>133</v>
      </c>
      <c r="P18" s="116">
        <v>127</v>
      </c>
      <c r="Q18" s="116">
        <v>129</v>
      </c>
      <c r="R18" s="117">
        <f t="shared" ref="R18:R23" si="6">AVERAGE(O18:Q18)</f>
        <v>129.66666666666666</v>
      </c>
      <c r="S18" s="118">
        <f t="shared" ref="S18:S19" si="7">STDEVA(O18:Q18)</f>
        <v>3.0550504633038935</v>
      </c>
      <c r="T18" s="119">
        <f t="shared" ref="T18:T19" si="8">S18/R18*100</f>
        <v>2.3560800488204836</v>
      </c>
    </row>
    <row r="19" spans="1:20" x14ac:dyDescent="0.3">
      <c r="A19" s="20" t="s">
        <v>14</v>
      </c>
      <c r="B19" s="20"/>
      <c r="C19" s="70"/>
      <c r="D19" s="70"/>
      <c r="E19" s="71">
        <v>107</v>
      </c>
      <c r="F19" s="70"/>
      <c r="G19" s="72"/>
      <c r="H19" s="72"/>
      <c r="I19" s="72"/>
      <c r="J19" s="72">
        <v>87</v>
      </c>
      <c r="K19" s="72"/>
      <c r="M19" s="58"/>
      <c r="N19" s="58" t="s">
        <v>115</v>
      </c>
      <c r="O19" s="116">
        <v>120</v>
      </c>
      <c r="P19" s="116">
        <v>120</v>
      </c>
      <c r="Q19" s="116">
        <v>120</v>
      </c>
      <c r="R19" s="117">
        <f t="shared" si="6"/>
        <v>120</v>
      </c>
      <c r="S19" s="118">
        <f t="shared" si="7"/>
        <v>0</v>
      </c>
      <c r="T19" s="119">
        <f t="shared" si="8"/>
        <v>0</v>
      </c>
    </row>
    <row r="20" spans="1:20" x14ac:dyDescent="0.3">
      <c r="A20" t="s">
        <v>121</v>
      </c>
      <c r="C20" s="42">
        <v>4</v>
      </c>
      <c r="D20" s="42">
        <v>2</v>
      </c>
      <c r="E20" s="43">
        <v>8</v>
      </c>
      <c r="F20" s="42">
        <v>1</v>
      </c>
      <c r="G20" s="42">
        <v>1</v>
      </c>
      <c r="H20" s="42">
        <v>1</v>
      </c>
      <c r="I20" s="42">
        <v>2</v>
      </c>
      <c r="J20" s="42">
        <v>8</v>
      </c>
      <c r="K20" s="42">
        <v>1</v>
      </c>
      <c r="M20" s="58" t="s">
        <v>10</v>
      </c>
      <c r="N20" s="58" t="s">
        <v>113</v>
      </c>
      <c r="O20" s="116">
        <v>156</v>
      </c>
      <c r="P20" s="116">
        <v>151</v>
      </c>
      <c r="Q20" s="116"/>
      <c r="R20" s="117">
        <f t="shared" si="6"/>
        <v>153.5</v>
      </c>
      <c r="S20" s="116"/>
      <c r="T20" s="109"/>
    </row>
    <row r="21" spans="1:20" x14ac:dyDescent="0.3">
      <c r="A21" t="s">
        <v>123</v>
      </c>
      <c r="C21" s="64">
        <f>AVERAGE(C8:C19)</f>
        <v>117</v>
      </c>
      <c r="D21" s="64">
        <f t="shared" ref="D21:K21" si="9">AVERAGE(D8:D19)</f>
        <v>142</v>
      </c>
      <c r="E21" s="65">
        <f t="shared" si="9"/>
        <v>125.29375</v>
      </c>
      <c r="F21" s="64">
        <f t="shared" si="9"/>
        <v>141</v>
      </c>
      <c r="G21" s="64">
        <f t="shared" si="9"/>
        <v>132</v>
      </c>
      <c r="H21" s="64">
        <f t="shared" si="9"/>
        <v>115</v>
      </c>
      <c r="I21" s="64">
        <f t="shared" si="9"/>
        <v>142</v>
      </c>
      <c r="J21" s="65">
        <f t="shared" si="9"/>
        <v>113.76625</v>
      </c>
      <c r="K21" s="64">
        <f t="shared" si="9"/>
        <v>120</v>
      </c>
      <c r="M21" s="58" t="s">
        <v>104</v>
      </c>
      <c r="N21" s="58" t="s">
        <v>114</v>
      </c>
      <c r="O21" s="116">
        <v>61</v>
      </c>
      <c r="P21" s="116">
        <v>67</v>
      </c>
      <c r="Q21" s="116"/>
      <c r="R21" s="117">
        <f t="shared" si="6"/>
        <v>64</v>
      </c>
      <c r="S21" s="116"/>
      <c r="T21" s="109"/>
    </row>
    <row r="22" spans="1:20" x14ac:dyDescent="0.3">
      <c r="A22" t="s">
        <v>124</v>
      </c>
      <c r="C22" s="66">
        <f>STDEVA(C8:C19)</f>
        <v>14.30617582258329</v>
      </c>
      <c r="E22" s="66">
        <f>STDEVA(E8:E19)</f>
        <v>27.798152527255642</v>
      </c>
      <c r="J22" s="66">
        <f>STDEVA(J8:J19)</f>
        <v>28.612419350195267</v>
      </c>
      <c r="M22" s="58" t="s">
        <v>105</v>
      </c>
      <c r="N22" s="58" t="s">
        <v>114</v>
      </c>
      <c r="O22" s="116">
        <v>112</v>
      </c>
      <c r="P22" s="116">
        <v>115</v>
      </c>
      <c r="Q22" s="116"/>
      <c r="R22" s="117">
        <f t="shared" si="6"/>
        <v>113.5</v>
      </c>
      <c r="S22" s="116"/>
      <c r="T22" s="109"/>
    </row>
    <row r="23" spans="1:20" x14ac:dyDescent="0.3">
      <c r="A23" t="s">
        <v>125</v>
      </c>
      <c r="C23" s="66">
        <f>C22/C21*100</f>
        <v>12.22750070306264</v>
      </c>
      <c r="E23" s="66">
        <f>E22/E21*100</f>
        <v>22.186384019359021</v>
      </c>
      <c r="J23" s="66">
        <f>J22/J21*100</f>
        <v>25.15018236972324</v>
      </c>
      <c r="M23" s="58" t="s">
        <v>13</v>
      </c>
      <c r="N23" s="58" t="s">
        <v>114</v>
      </c>
      <c r="O23" s="116">
        <v>148</v>
      </c>
      <c r="P23" s="116">
        <v>150</v>
      </c>
      <c r="Q23" s="116"/>
      <c r="R23" s="117">
        <f t="shared" si="6"/>
        <v>149</v>
      </c>
      <c r="S23" s="116"/>
      <c r="T23" s="109"/>
    </row>
    <row r="24" spans="1:20" x14ac:dyDescent="0.3">
      <c r="A24" t="s">
        <v>116</v>
      </c>
      <c r="C24" s="56">
        <f>C21/160*100</f>
        <v>73.125</v>
      </c>
      <c r="D24" s="56">
        <f t="shared" ref="D24:K24" si="10">D21/160*100</f>
        <v>88.75</v>
      </c>
      <c r="E24" s="56">
        <f t="shared" si="10"/>
        <v>78.30859375</v>
      </c>
      <c r="F24" s="56">
        <f t="shared" si="10"/>
        <v>88.125</v>
      </c>
      <c r="G24" s="56">
        <f t="shared" si="10"/>
        <v>82.5</v>
      </c>
      <c r="H24" s="56">
        <f t="shared" si="10"/>
        <v>71.875</v>
      </c>
      <c r="I24" s="56">
        <f t="shared" si="10"/>
        <v>88.75</v>
      </c>
      <c r="J24" s="56">
        <f t="shared" si="10"/>
        <v>71.103906250000009</v>
      </c>
      <c r="K24" s="56">
        <f t="shared" si="10"/>
        <v>75</v>
      </c>
      <c r="M24" s="58"/>
      <c r="N24" s="58"/>
      <c r="O24" s="60"/>
      <c r="P24" s="60"/>
      <c r="Q24" s="60"/>
      <c r="R24" s="62"/>
      <c r="S24" s="60"/>
      <c r="T24" s="1"/>
    </row>
    <row r="25" spans="1:20" x14ac:dyDescent="0.3">
      <c r="C25" s="66"/>
      <c r="E25" s="66"/>
      <c r="J25" s="66"/>
      <c r="M25" s="58"/>
      <c r="N25" s="58"/>
      <c r="O25" s="60"/>
      <c r="P25" s="60"/>
      <c r="Q25" s="60"/>
      <c r="R25" s="62"/>
      <c r="S25" s="60"/>
      <c r="T25" s="1"/>
    </row>
    <row r="27" spans="1:20" x14ac:dyDescent="0.3">
      <c r="A27" t="s">
        <v>107</v>
      </c>
    </row>
    <row r="28" spans="1:20" x14ac:dyDescent="0.3">
      <c r="A28" t="s">
        <v>106</v>
      </c>
    </row>
  </sheetData>
  <sheetProtection algorithmName="SHA-512" hashValue="+pUpRK3zJlkGktMDKtP0ilMY+NSglXEYULpuDT8yDJPwB0QYiX+JotJjbMYHInGk7t2/+/A4CqoY4rmXNcYlkw==" saltValue="/LqTJMuPgAQWCyLuLVfrtw==" spinCount="100000" sheet="1" objects="1" scenarios="1"/>
  <mergeCells count="10">
    <mergeCell ref="S6:T6"/>
    <mergeCell ref="O5:Q5"/>
    <mergeCell ref="S5:T5"/>
    <mergeCell ref="A6:B6"/>
    <mergeCell ref="A4:B4"/>
    <mergeCell ref="C4:F4"/>
    <mergeCell ref="G4:K4"/>
    <mergeCell ref="C5:F5"/>
    <mergeCell ref="G5:K5"/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51619-FFD0-4A2B-B5F9-C30D6965CE12}">
  <dimension ref="A1:T31"/>
  <sheetViews>
    <sheetView topLeftCell="A2" workbookViewId="0">
      <selection activeCell="M6" sqref="M6"/>
    </sheetView>
  </sheetViews>
  <sheetFormatPr baseColWidth="10" defaultRowHeight="14.4" x14ac:dyDescent="0.3"/>
  <cols>
    <col min="1" max="1" width="11.6640625" customWidth="1"/>
    <col min="2" max="2" width="13.5546875" customWidth="1"/>
    <col min="3" max="3" width="9.21875" customWidth="1"/>
    <col min="4" max="4" width="8.44140625" customWidth="1"/>
    <col min="5" max="5" width="9.44140625" customWidth="1"/>
    <col min="6" max="6" width="8.33203125" customWidth="1"/>
    <col min="7" max="7" width="9" customWidth="1"/>
    <col min="8" max="8" width="8.6640625" customWidth="1"/>
    <col min="9" max="9" width="8.44140625" customWidth="1"/>
    <col min="10" max="10" width="9.5546875" customWidth="1"/>
    <col min="11" max="11" width="8.6640625" customWidth="1"/>
    <col min="14" max="14" width="16.21875" customWidth="1"/>
    <col min="15" max="15" width="7.77734375" customWidth="1"/>
    <col min="16" max="16" width="9.21875" customWidth="1"/>
    <col min="17" max="17" width="7.77734375" customWidth="1"/>
    <col min="18" max="18" width="8.5546875" customWidth="1"/>
    <col min="19" max="19" width="7.88671875" customWidth="1"/>
    <col min="20" max="20" width="5.88671875" customWidth="1"/>
  </cols>
  <sheetData>
    <row r="1" spans="1:20" x14ac:dyDescent="0.3">
      <c r="A1" s="23" t="s">
        <v>176</v>
      </c>
    </row>
    <row r="2" spans="1:20" x14ac:dyDescent="0.3">
      <c r="A2" t="s">
        <v>118</v>
      </c>
    </row>
    <row r="4" spans="1:20" x14ac:dyDescent="0.3">
      <c r="A4" s="147" t="s">
        <v>128</v>
      </c>
      <c r="B4" s="147"/>
      <c r="C4" s="151" t="s">
        <v>126</v>
      </c>
      <c r="D4" s="153"/>
      <c r="E4" s="153"/>
      <c r="F4" s="153"/>
      <c r="G4" s="151" t="s">
        <v>110</v>
      </c>
      <c r="H4" s="153"/>
      <c r="I4" s="153"/>
      <c r="J4" s="153"/>
      <c r="K4" s="153"/>
      <c r="M4" s="58" t="s">
        <v>163</v>
      </c>
      <c r="N4" s="58"/>
      <c r="O4" s="58"/>
      <c r="P4" s="58"/>
      <c r="Q4" s="58"/>
      <c r="R4" s="58"/>
      <c r="S4" s="58"/>
    </row>
    <row r="5" spans="1:20" ht="16.2" x14ac:dyDescent="0.3">
      <c r="A5" s="147" t="s">
        <v>122</v>
      </c>
      <c r="B5" s="147"/>
      <c r="C5" s="152" t="s">
        <v>152</v>
      </c>
      <c r="D5" s="139"/>
      <c r="E5" s="139"/>
      <c r="F5" s="139"/>
      <c r="G5" s="152" t="s">
        <v>152</v>
      </c>
      <c r="H5" s="139"/>
      <c r="I5" s="139"/>
      <c r="J5" s="139"/>
      <c r="K5" s="139"/>
      <c r="M5" s="58"/>
      <c r="N5" s="58"/>
      <c r="O5" s="58"/>
      <c r="P5" s="58"/>
      <c r="Q5" s="58"/>
      <c r="R5" s="58"/>
      <c r="S5" s="58"/>
    </row>
    <row r="6" spans="1:20" x14ac:dyDescent="0.3">
      <c r="A6" s="147" t="s">
        <v>127</v>
      </c>
      <c r="B6" s="147"/>
      <c r="C6" s="64" t="s">
        <v>111</v>
      </c>
      <c r="D6" s="64" t="s">
        <v>113</v>
      </c>
      <c r="E6" s="64" t="s">
        <v>114</v>
      </c>
      <c r="F6" s="64" t="s">
        <v>115</v>
      </c>
      <c r="G6" s="64" t="s">
        <v>111</v>
      </c>
      <c r="H6" s="64" t="s">
        <v>112</v>
      </c>
      <c r="I6" s="64" t="s">
        <v>113</v>
      </c>
      <c r="J6" s="64" t="s">
        <v>114</v>
      </c>
      <c r="K6" s="64" t="s">
        <v>115</v>
      </c>
      <c r="M6" s="138" t="s">
        <v>0</v>
      </c>
      <c r="N6" s="59" t="s">
        <v>127</v>
      </c>
      <c r="O6" s="150" t="s">
        <v>164</v>
      </c>
      <c r="P6" s="142"/>
      <c r="Q6" s="142"/>
      <c r="R6" s="114" t="s">
        <v>165</v>
      </c>
      <c r="S6" s="149" t="s">
        <v>57</v>
      </c>
      <c r="T6" s="142"/>
    </row>
    <row r="7" spans="1:20" ht="16.2" x14ac:dyDescent="0.3">
      <c r="A7" s="20" t="s">
        <v>0</v>
      </c>
      <c r="B7" s="21" t="s">
        <v>129</v>
      </c>
      <c r="C7" s="69" t="s">
        <v>150</v>
      </c>
      <c r="D7" s="69" t="s">
        <v>150</v>
      </c>
      <c r="E7" s="69" t="s">
        <v>150</v>
      </c>
      <c r="F7" s="69" t="s">
        <v>150</v>
      </c>
      <c r="G7" s="69" t="s">
        <v>150</v>
      </c>
      <c r="H7" s="69" t="s">
        <v>150</v>
      </c>
      <c r="I7" s="69" t="s">
        <v>150</v>
      </c>
      <c r="J7" s="69" t="s">
        <v>150</v>
      </c>
      <c r="K7" s="69" t="s">
        <v>150</v>
      </c>
      <c r="M7" s="59"/>
      <c r="N7" s="59"/>
      <c r="O7" s="114">
        <v>1</v>
      </c>
      <c r="P7" s="109">
        <v>2</v>
      </c>
      <c r="Q7" s="109">
        <v>3</v>
      </c>
      <c r="R7" s="114"/>
      <c r="S7" s="149"/>
      <c r="T7" s="142"/>
    </row>
    <row r="8" spans="1:20" ht="16.2" x14ac:dyDescent="0.3">
      <c r="A8" t="s">
        <v>5</v>
      </c>
      <c r="B8" s="1">
        <v>3</v>
      </c>
      <c r="C8" s="43">
        <v>104</v>
      </c>
      <c r="D8" s="43">
        <v>108</v>
      </c>
      <c r="E8" s="43"/>
      <c r="F8" s="43">
        <v>140</v>
      </c>
      <c r="G8" s="46"/>
      <c r="H8" s="43">
        <v>85</v>
      </c>
      <c r="I8" s="43">
        <v>112</v>
      </c>
      <c r="J8" s="43"/>
      <c r="K8" s="43">
        <v>117</v>
      </c>
      <c r="M8" s="59" t="s">
        <v>108</v>
      </c>
      <c r="N8" s="58"/>
      <c r="O8" s="114" t="s">
        <v>151</v>
      </c>
      <c r="P8" s="114" t="s">
        <v>151</v>
      </c>
      <c r="Q8" s="114" t="s">
        <v>151</v>
      </c>
      <c r="R8" s="114" t="s">
        <v>151</v>
      </c>
      <c r="S8" s="114" t="s">
        <v>151</v>
      </c>
      <c r="T8" s="114" t="s">
        <v>119</v>
      </c>
    </row>
    <row r="9" spans="1:20" x14ac:dyDescent="0.3">
      <c r="A9" t="s">
        <v>6</v>
      </c>
      <c r="B9" s="1"/>
      <c r="C9" s="42">
        <v>98</v>
      </c>
      <c r="D9" s="47"/>
      <c r="E9" s="42">
        <v>114</v>
      </c>
      <c r="F9" s="47"/>
      <c r="G9" s="48"/>
      <c r="H9" s="48"/>
      <c r="I9" s="48"/>
      <c r="J9" s="43">
        <v>115</v>
      </c>
      <c r="K9" s="47"/>
      <c r="M9" s="61" t="s">
        <v>5</v>
      </c>
      <c r="N9" s="61" t="s">
        <v>111</v>
      </c>
      <c r="O9" s="116">
        <v>104</v>
      </c>
      <c r="P9" s="116">
        <v>108</v>
      </c>
      <c r="Q9" s="116">
        <v>99</v>
      </c>
      <c r="R9" s="117">
        <f>AVERAGE(O9:Q9)</f>
        <v>103.66666666666667</v>
      </c>
      <c r="S9" s="118">
        <f>STDEVA(O9:Q9)</f>
        <v>4.5092497528228943</v>
      </c>
      <c r="T9" s="119">
        <f>S9/R9*100</f>
        <v>4.3497586040092227</v>
      </c>
    </row>
    <row r="10" spans="1:20" x14ac:dyDescent="0.3">
      <c r="A10" t="s">
        <v>102</v>
      </c>
      <c r="B10" s="1"/>
      <c r="C10" s="40"/>
      <c r="D10" s="40"/>
      <c r="E10" s="41">
        <v>164.54</v>
      </c>
      <c r="F10" s="49"/>
      <c r="G10" s="49"/>
      <c r="H10" s="49"/>
      <c r="I10" s="49"/>
      <c r="J10" s="41">
        <v>142.58000000000001</v>
      </c>
      <c r="K10" s="40"/>
      <c r="M10" s="58"/>
      <c r="N10" s="58" t="s">
        <v>113</v>
      </c>
      <c r="O10" s="116">
        <v>134</v>
      </c>
      <c r="P10" s="116">
        <v>133</v>
      </c>
      <c r="Q10" s="116">
        <v>122</v>
      </c>
      <c r="R10" s="117">
        <f t="shared" ref="R10:R15" si="0">AVERAGE(O10:Q10)</f>
        <v>129.66666666666666</v>
      </c>
      <c r="S10" s="118">
        <f t="shared" ref="S10:S11" si="1">STDEVA(O10:Q10)</f>
        <v>6.6583281184793925</v>
      </c>
      <c r="T10" s="119">
        <f t="shared" ref="T10:T11" si="2">S10/R10*100</f>
        <v>5.1349574178504316</v>
      </c>
    </row>
    <row r="11" spans="1:20" x14ac:dyDescent="0.3">
      <c r="A11" t="s">
        <v>103</v>
      </c>
      <c r="B11" s="1"/>
      <c r="C11" s="40"/>
      <c r="D11" s="40"/>
      <c r="E11" s="41">
        <v>101.78</v>
      </c>
      <c r="F11" s="49"/>
      <c r="G11" s="49"/>
      <c r="H11" s="49"/>
      <c r="I11" s="49"/>
      <c r="J11" s="41">
        <v>100.81</v>
      </c>
      <c r="K11" s="40"/>
      <c r="M11" s="58"/>
      <c r="N11" s="58" t="s">
        <v>115</v>
      </c>
      <c r="O11" s="116">
        <v>139</v>
      </c>
      <c r="P11" s="116">
        <v>142</v>
      </c>
      <c r="Q11" s="116">
        <v>138</v>
      </c>
      <c r="R11" s="117">
        <f t="shared" si="0"/>
        <v>139.66666666666666</v>
      </c>
      <c r="S11" s="118">
        <f t="shared" si="1"/>
        <v>2.0816659994661331</v>
      </c>
      <c r="T11" s="119">
        <f t="shared" si="2"/>
        <v>1.4904529829113125</v>
      </c>
    </row>
    <row r="12" spans="1:20" x14ac:dyDescent="0.3">
      <c r="A12" t="s">
        <v>8</v>
      </c>
      <c r="B12" s="1"/>
      <c r="C12" s="43">
        <v>123</v>
      </c>
      <c r="D12" s="40"/>
      <c r="E12" s="40"/>
      <c r="F12" s="40"/>
      <c r="G12" s="45">
        <v>108</v>
      </c>
      <c r="H12" s="40"/>
      <c r="I12" s="42"/>
      <c r="J12" s="40"/>
      <c r="K12" s="40"/>
      <c r="M12" s="58" t="s">
        <v>10</v>
      </c>
      <c r="N12" s="58" t="s">
        <v>113</v>
      </c>
      <c r="O12" s="116">
        <v>126</v>
      </c>
      <c r="P12" s="116">
        <v>127</v>
      </c>
      <c r="Q12" s="116"/>
      <c r="R12" s="117">
        <f t="shared" si="0"/>
        <v>126.5</v>
      </c>
      <c r="S12" s="116"/>
      <c r="T12" s="109"/>
    </row>
    <row r="13" spans="1:20" x14ac:dyDescent="0.3">
      <c r="A13" t="s">
        <v>9</v>
      </c>
      <c r="B13" s="1"/>
      <c r="C13" s="43"/>
      <c r="D13" s="43"/>
      <c r="E13" s="43">
        <v>152</v>
      </c>
      <c r="F13" s="43"/>
      <c r="G13" s="43"/>
      <c r="H13" s="43"/>
      <c r="I13" s="43"/>
      <c r="J13" s="43">
        <v>124</v>
      </c>
      <c r="K13" s="43"/>
      <c r="M13" s="58" t="s">
        <v>104</v>
      </c>
      <c r="N13" s="58" t="s">
        <v>114</v>
      </c>
      <c r="O13" s="116">
        <v>109</v>
      </c>
      <c r="P13" s="116">
        <v>103</v>
      </c>
      <c r="Q13" s="116"/>
      <c r="R13" s="117">
        <f t="shared" si="0"/>
        <v>106</v>
      </c>
      <c r="S13" s="116"/>
      <c r="T13" s="109"/>
    </row>
    <row r="14" spans="1:20" x14ac:dyDescent="0.3">
      <c r="A14" t="s">
        <v>10</v>
      </c>
      <c r="B14" s="1">
        <v>2</v>
      </c>
      <c r="C14" s="43"/>
      <c r="D14" s="43">
        <v>127</v>
      </c>
      <c r="E14" s="43"/>
      <c r="F14" s="43"/>
      <c r="G14" s="43"/>
      <c r="H14" s="43"/>
      <c r="I14" s="43">
        <v>127</v>
      </c>
      <c r="J14" s="43"/>
      <c r="K14" s="43"/>
      <c r="M14" s="58" t="s">
        <v>105</v>
      </c>
      <c r="N14" s="58" t="s">
        <v>114</v>
      </c>
      <c r="O14" s="116">
        <v>115</v>
      </c>
      <c r="P14" s="116">
        <v>115</v>
      </c>
      <c r="Q14" s="116"/>
      <c r="R14" s="117">
        <f t="shared" si="0"/>
        <v>115</v>
      </c>
      <c r="S14" s="116"/>
      <c r="T14" s="109"/>
    </row>
    <row r="15" spans="1:20" x14ac:dyDescent="0.3">
      <c r="A15" t="s">
        <v>11</v>
      </c>
      <c r="B15" s="1"/>
      <c r="C15" s="43">
        <v>74</v>
      </c>
      <c r="D15" s="43"/>
      <c r="E15" s="43"/>
      <c r="F15" s="43"/>
      <c r="G15" s="43"/>
      <c r="H15" s="40"/>
      <c r="I15" s="43"/>
      <c r="J15" s="43"/>
      <c r="K15" s="43"/>
      <c r="M15" s="58" t="s">
        <v>13</v>
      </c>
      <c r="N15" s="58" t="s">
        <v>114</v>
      </c>
      <c r="O15" s="116">
        <v>177</v>
      </c>
      <c r="P15" s="116">
        <v>177</v>
      </c>
      <c r="Q15" s="116"/>
      <c r="R15" s="117">
        <f t="shared" si="0"/>
        <v>177</v>
      </c>
      <c r="S15" s="116"/>
      <c r="T15" s="109"/>
    </row>
    <row r="16" spans="1:20" x14ac:dyDescent="0.3">
      <c r="A16" t="s">
        <v>104</v>
      </c>
      <c r="B16" s="1">
        <v>2</v>
      </c>
      <c r="C16" s="40"/>
      <c r="D16" s="43"/>
      <c r="E16" s="43">
        <v>106</v>
      </c>
      <c r="F16" s="43"/>
      <c r="G16" s="43"/>
      <c r="H16" s="40"/>
      <c r="I16" s="43"/>
      <c r="J16" s="43">
        <v>78</v>
      </c>
      <c r="K16" s="43"/>
      <c r="M16" s="58"/>
      <c r="N16" s="58"/>
      <c r="O16" s="116"/>
      <c r="P16" s="116"/>
      <c r="Q16" s="116"/>
      <c r="R16" s="116"/>
      <c r="S16" s="116"/>
      <c r="T16" s="109"/>
    </row>
    <row r="17" spans="1:20" ht="16.2" x14ac:dyDescent="0.3">
      <c r="A17" t="s">
        <v>105</v>
      </c>
      <c r="B17" s="1">
        <v>2</v>
      </c>
      <c r="C17" s="43"/>
      <c r="D17" s="43"/>
      <c r="E17" s="43">
        <v>115</v>
      </c>
      <c r="F17" s="43"/>
      <c r="G17" s="43"/>
      <c r="H17" s="43"/>
      <c r="I17" s="43"/>
      <c r="J17" s="43">
        <v>118</v>
      </c>
      <c r="K17" s="43"/>
      <c r="M17" s="59" t="s">
        <v>120</v>
      </c>
      <c r="N17" s="58"/>
      <c r="O17" s="114" t="s">
        <v>151</v>
      </c>
      <c r="P17" s="114" t="s">
        <v>151</v>
      </c>
      <c r="Q17" s="114" t="s">
        <v>151</v>
      </c>
      <c r="R17" s="114" t="s">
        <v>151</v>
      </c>
      <c r="S17" s="114" t="s">
        <v>151</v>
      </c>
      <c r="T17" s="114" t="s">
        <v>119</v>
      </c>
    </row>
    <row r="18" spans="1:20" x14ac:dyDescent="0.3">
      <c r="A18" t="s">
        <v>13</v>
      </c>
      <c r="B18" s="1">
        <v>2</v>
      </c>
      <c r="C18" s="40"/>
      <c r="D18" s="40"/>
      <c r="E18" s="42">
        <v>177</v>
      </c>
      <c r="F18" s="40"/>
      <c r="G18" s="40"/>
      <c r="H18" s="40"/>
      <c r="I18" s="40"/>
      <c r="J18" s="43">
        <v>127</v>
      </c>
      <c r="K18" s="40"/>
      <c r="M18" s="61" t="s">
        <v>5</v>
      </c>
      <c r="N18" s="61" t="s">
        <v>112</v>
      </c>
      <c r="O18" s="116">
        <v>86</v>
      </c>
      <c r="P18" s="116">
        <v>86</v>
      </c>
      <c r="Q18" s="116">
        <v>82</v>
      </c>
      <c r="R18" s="117">
        <f t="shared" ref="R18:R23" si="3">AVERAGE(O18:Q18)</f>
        <v>84.666666666666671</v>
      </c>
      <c r="S18" s="118">
        <f t="shared" ref="S18:S20" si="4">STDEVA(O18:Q18)</f>
        <v>2.3094010767585034</v>
      </c>
      <c r="T18" s="119">
        <f>S18/R18*100</f>
        <v>2.7276390670376025</v>
      </c>
    </row>
    <row r="19" spans="1:20" x14ac:dyDescent="0.3">
      <c r="A19" s="20" t="s">
        <v>14</v>
      </c>
      <c r="B19" s="20"/>
      <c r="C19" s="70"/>
      <c r="D19" s="70"/>
      <c r="E19" s="71">
        <v>93</v>
      </c>
      <c r="F19" s="70"/>
      <c r="G19" s="70"/>
      <c r="H19" s="70"/>
      <c r="I19" s="70"/>
      <c r="J19" s="72">
        <v>60</v>
      </c>
      <c r="K19" s="70"/>
      <c r="M19" s="58"/>
      <c r="N19" s="58" t="s">
        <v>113</v>
      </c>
      <c r="O19" s="116">
        <v>116</v>
      </c>
      <c r="P19" s="116">
        <v>115</v>
      </c>
      <c r="Q19" s="116">
        <v>104</v>
      </c>
      <c r="R19" s="117">
        <f t="shared" si="3"/>
        <v>111.66666666666667</v>
      </c>
      <c r="S19" s="118">
        <f t="shared" si="4"/>
        <v>6.6583281184793925</v>
      </c>
      <c r="T19" s="119">
        <f t="shared" ref="T19:T20" si="5">S19/R19*100</f>
        <v>5.9626818971457247</v>
      </c>
    </row>
    <row r="20" spans="1:20" x14ac:dyDescent="0.3">
      <c r="A20" t="s">
        <v>121</v>
      </c>
      <c r="C20" s="42">
        <v>4</v>
      </c>
      <c r="D20" s="42">
        <v>2</v>
      </c>
      <c r="E20" s="43">
        <v>8</v>
      </c>
      <c r="F20" s="42">
        <v>1</v>
      </c>
      <c r="G20" s="42">
        <v>1</v>
      </c>
      <c r="H20" s="42">
        <v>1</v>
      </c>
      <c r="I20" s="42">
        <v>2</v>
      </c>
      <c r="J20" s="42">
        <v>8</v>
      </c>
      <c r="K20" s="42">
        <v>1</v>
      </c>
      <c r="M20" s="58"/>
      <c r="N20" s="58" t="s">
        <v>115</v>
      </c>
      <c r="O20" s="116">
        <v>116</v>
      </c>
      <c r="P20" s="116">
        <v>118</v>
      </c>
      <c r="Q20" s="116">
        <v>117</v>
      </c>
      <c r="R20" s="117">
        <f t="shared" si="3"/>
        <v>117</v>
      </c>
      <c r="S20" s="118">
        <f t="shared" si="4"/>
        <v>1</v>
      </c>
      <c r="T20" s="119">
        <f t="shared" si="5"/>
        <v>0.85470085470085477</v>
      </c>
    </row>
    <row r="21" spans="1:20" x14ac:dyDescent="0.3">
      <c r="A21" t="s">
        <v>123</v>
      </c>
      <c r="C21" s="65">
        <f>AVERAGE(C8:C19)</f>
        <v>99.75</v>
      </c>
      <c r="D21" s="65">
        <f t="shared" ref="D21:K21" si="6">AVERAGE(D8:D19)</f>
        <v>117.5</v>
      </c>
      <c r="E21" s="65">
        <f t="shared" si="6"/>
        <v>127.91499999999999</v>
      </c>
      <c r="F21" s="65">
        <f t="shared" si="6"/>
        <v>140</v>
      </c>
      <c r="G21" s="65">
        <f t="shared" si="6"/>
        <v>108</v>
      </c>
      <c r="H21" s="65">
        <f t="shared" si="6"/>
        <v>85</v>
      </c>
      <c r="I21" s="65">
        <f t="shared" si="6"/>
        <v>119.5</v>
      </c>
      <c r="J21" s="65">
        <f t="shared" si="6"/>
        <v>108.17375000000001</v>
      </c>
      <c r="K21" s="65">
        <f t="shared" si="6"/>
        <v>117</v>
      </c>
      <c r="M21" s="58" t="s">
        <v>10</v>
      </c>
      <c r="N21" s="58" t="s">
        <v>113</v>
      </c>
      <c r="O21" s="116">
        <v>128</v>
      </c>
      <c r="P21" s="116">
        <v>126</v>
      </c>
      <c r="Q21" s="116"/>
      <c r="R21" s="117">
        <f t="shared" si="3"/>
        <v>127</v>
      </c>
      <c r="S21" s="116"/>
      <c r="T21" s="109"/>
    </row>
    <row r="22" spans="1:20" x14ac:dyDescent="0.3">
      <c r="A22" t="s">
        <v>124</v>
      </c>
      <c r="C22" s="66">
        <f>STDEVA(C8:C19)</f>
        <v>20.20519735117675</v>
      </c>
      <c r="E22" s="66">
        <f>STDEVA(E8:E19)</f>
        <v>31.788592293462781</v>
      </c>
      <c r="J22" s="66">
        <f>STDEVA(J8:J19)</f>
        <v>27.300525864898589</v>
      </c>
      <c r="M22" s="58" t="s">
        <v>104</v>
      </c>
      <c r="N22" s="58" t="s">
        <v>114</v>
      </c>
      <c r="O22" s="116">
        <v>77</v>
      </c>
      <c r="P22" s="116">
        <v>78</v>
      </c>
      <c r="Q22" s="116"/>
      <c r="R22" s="117">
        <f t="shared" si="3"/>
        <v>77.5</v>
      </c>
      <c r="S22" s="116"/>
      <c r="T22" s="109"/>
    </row>
    <row r="23" spans="1:20" x14ac:dyDescent="0.3">
      <c r="A23" t="s">
        <v>125</v>
      </c>
      <c r="C23" s="66">
        <f>C22/C21*100</f>
        <v>20.255836943535588</v>
      </c>
      <c r="E23" s="66">
        <f>E22/E21*100</f>
        <v>24.851340572616802</v>
      </c>
      <c r="J23" s="66">
        <f>J22/J21*100</f>
        <v>25.237662431873336</v>
      </c>
      <c r="M23" s="58" t="s">
        <v>105</v>
      </c>
      <c r="N23" s="58" t="s">
        <v>114</v>
      </c>
      <c r="O23" s="116">
        <v>118</v>
      </c>
      <c r="P23" s="116">
        <v>117</v>
      </c>
      <c r="Q23" s="116"/>
      <c r="R23" s="117">
        <f t="shared" si="3"/>
        <v>117.5</v>
      </c>
      <c r="S23" s="116"/>
      <c r="T23" s="109"/>
    </row>
    <row r="24" spans="1:20" x14ac:dyDescent="0.3">
      <c r="A24" t="s">
        <v>116</v>
      </c>
      <c r="C24" s="56">
        <f>C21/160*100</f>
        <v>62.34375</v>
      </c>
      <c r="D24" s="56">
        <f t="shared" ref="D24:K24" si="7">D21/160*100</f>
        <v>73.4375</v>
      </c>
      <c r="E24" s="56">
        <f t="shared" si="7"/>
        <v>79.946874999999991</v>
      </c>
      <c r="F24" s="56">
        <f t="shared" si="7"/>
        <v>87.5</v>
      </c>
      <c r="G24" s="56">
        <f t="shared" si="7"/>
        <v>67.5</v>
      </c>
      <c r="H24" s="56">
        <f t="shared" si="7"/>
        <v>53.125</v>
      </c>
      <c r="I24" s="56">
        <f t="shared" si="7"/>
        <v>74.6875</v>
      </c>
      <c r="J24" s="56">
        <f t="shared" si="7"/>
        <v>67.608593750000011</v>
      </c>
      <c r="K24" s="56">
        <f t="shared" si="7"/>
        <v>73.125</v>
      </c>
      <c r="M24" s="58" t="s">
        <v>13</v>
      </c>
      <c r="N24" s="58" t="s">
        <v>114</v>
      </c>
      <c r="O24" s="116">
        <v>124</v>
      </c>
      <c r="P24" s="116">
        <v>130</v>
      </c>
      <c r="Q24" s="116"/>
      <c r="R24" s="117">
        <f>AVERAGE(O24:Q24)</f>
        <v>127</v>
      </c>
      <c r="S24" s="116"/>
      <c r="T24" s="109"/>
    </row>
    <row r="25" spans="1:20" x14ac:dyDescent="0.3">
      <c r="C25" s="66"/>
      <c r="E25" s="66"/>
      <c r="J25" s="66"/>
      <c r="M25" s="58"/>
      <c r="N25" s="58"/>
      <c r="O25" s="60"/>
      <c r="P25" s="60"/>
      <c r="Q25" s="60"/>
      <c r="R25" s="62"/>
      <c r="S25" s="60"/>
    </row>
    <row r="26" spans="1:20" x14ac:dyDescent="0.3">
      <c r="A26" t="s">
        <v>107</v>
      </c>
    </row>
    <row r="27" spans="1:20" x14ac:dyDescent="0.3">
      <c r="A27" t="s">
        <v>106</v>
      </c>
    </row>
    <row r="29" spans="1:20" x14ac:dyDescent="0.3">
      <c r="A29" t="s">
        <v>116</v>
      </c>
      <c r="B29" t="s">
        <v>173</v>
      </c>
      <c r="C29" s="66">
        <v>73.125</v>
      </c>
      <c r="D29" s="66">
        <v>88.75</v>
      </c>
      <c r="E29" s="66">
        <v>78.30859375</v>
      </c>
      <c r="F29" s="66">
        <v>88.125</v>
      </c>
      <c r="G29" s="66">
        <v>82.5</v>
      </c>
      <c r="H29" s="66">
        <v>71.875</v>
      </c>
      <c r="I29" s="66">
        <v>88.75</v>
      </c>
      <c r="J29" s="66">
        <v>71.103906250000009</v>
      </c>
      <c r="K29" s="66">
        <v>75</v>
      </c>
    </row>
    <row r="30" spans="1:20" x14ac:dyDescent="0.3">
      <c r="A30" t="s">
        <v>116</v>
      </c>
      <c r="B30" s="20" t="s">
        <v>174</v>
      </c>
      <c r="C30" s="101">
        <v>62.34375</v>
      </c>
      <c r="D30" s="101">
        <v>73.4375</v>
      </c>
      <c r="E30" s="101">
        <v>79.946874999999991</v>
      </c>
      <c r="F30" s="101">
        <v>87.5</v>
      </c>
      <c r="G30" s="101">
        <v>67.5</v>
      </c>
      <c r="H30" s="101">
        <v>53.125</v>
      </c>
      <c r="I30" s="101">
        <v>74.6875</v>
      </c>
      <c r="J30" s="101">
        <v>67.608593750000011</v>
      </c>
      <c r="K30" s="101">
        <v>73.125</v>
      </c>
    </row>
    <row r="31" spans="1:20" x14ac:dyDescent="0.3">
      <c r="A31" t="s">
        <v>116</v>
      </c>
      <c r="B31" t="s">
        <v>175</v>
      </c>
      <c r="C31" s="66">
        <f>C29-C30</f>
        <v>10.78125</v>
      </c>
      <c r="D31" s="66">
        <f t="shared" ref="D31:K31" si="8">D29-D30</f>
        <v>15.3125</v>
      </c>
      <c r="E31" s="66">
        <f t="shared" si="8"/>
        <v>-1.6382812499999915</v>
      </c>
      <c r="F31" s="66">
        <f t="shared" si="8"/>
        <v>0.625</v>
      </c>
      <c r="G31" s="66">
        <f t="shared" si="8"/>
        <v>15</v>
      </c>
      <c r="H31" s="66">
        <f t="shared" si="8"/>
        <v>18.75</v>
      </c>
      <c r="I31" s="66">
        <f t="shared" si="8"/>
        <v>14.0625</v>
      </c>
      <c r="J31" s="66">
        <f t="shared" si="8"/>
        <v>3.4953124999999972</v>
      </c>
      <c r="K31" s="66">
        <f t="shared" si="8"/>
        <v>1.875</v>
      </c>
    </row>
  </sheetData>
  <sheetProtection algorithmName="SHA-512" hashValue="cjqXQimXmq2srY4I8ZDnzfVWF43dlB492gAILJGntQB2vYO+mSbxVnZD65plkVTU7McaXh0pdzEkimJckZ1+GQ==" saltValue="WAxG5ltGbO7CcZ6Yu+ixLg==" spinCount="100000" sheet="1" objects="1" scenarios="1"/>
  <mergeCells count="10">
    <mergeCell ref="O6:Q6"/>
    <mergeCell ref="S6:T6"/>
    <mergeCell ref="S7:T7"/>
    <mergeCell ref="A6:B6"/>
    <mergeCell ref="C4:F4"/>
    <mergeCell ref="G4:K4"/>
    <mergeCell ref="C5:F5"/>
    <mergeCell ref="G5:K5"/>
    <mergeCell ref="A4:B4"/>
    <mergeCell ref="A5:B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D2C2D-0AB3-47F3-8696-5EE6978BE16B}">
  <dimension ref="A1:W34"/>
  <sheetViews>
    <sheetView topLeftCell="C4" workbookViewId="0">
      <selection activeCell="P6" sqref="P6"/>
    </sheetView>
  </sheetViews>
  <sheetFormatPr baseColWidth="10" defaultRowHeight="14.4" x14ac:dyDescent="0.3"/>
  <cols>
    <col min="1" max="1" width="12.33203125" customWidth="1"/>
    <col min="2" max="2" width="14.44140625" customWidth="1"/>
    <col min="3" max="3" width="9.5546875" customWidth="1"/>
    <col min="4" max="4" width="8.33203125" customWidth="1"/>
    <col min="5" max="5" width="9.77734375" customWidth="1"/>
    <col min="6" max="6" width="8.109375" customWidth="1"/>
    <col min="7" max="7" width="8.5546875" customWidth="1"/>
    <col min="8" max="8" width="8.109375" customWidth="1"/>
    <col min="9" max="9" width="8.44140625" customWidth="1"/>
    <col min="10" max="10" width="8.88671875" customWidth="1"/>
    <col min="11" max="11" width="8" customWidth="1"/>
    <col min="12" max="12" width="8.5546875" customWidth="1"/>
    <col min="13" max="13" width="9.77734375" customWidth="1"/>
    <col min="14" max="14" width="8.88671875" customWidth="1"/>
    <col min="17" max="17" width="15.6640625" customWidth="1"/>
    <col min="18" max="18" width="9.109375" customWidth="1"/>
    <col min="19" max="19" width="9.44140625" customWidth="1"/>
    <col min="20" max="20" width="8.88671875" customWidth="1"/>
    <col min="21" max="21" width="9.44140625" customWidth="1"/>
    <col min="22" max="22" width="7.5546875" customWidth="1"/>
    <col min="23" max="23" width="5.77734375" customWidth="1"/>
  </cols>
  <sheetData>
    <row r="1" spans="1:23" x14ac:dyDescent="0.3">
      <c r="A1" s="23" t="s">
        <v>117</v>
      </c>
    </row>
    <row r="2" spans="1:23" x14ac:dyDescent="0.3">
      <c r="A2" t="s">
        <v>118</v>
      </c>
    </row>
    <row r="4" spans="1:23" x14ac:dyDescent="0.3">
      <c r="A4" s="147" t="s">
        <v>128</v>
      </c>
      <c r="B4" s="147"/>
      <c r="C4" s="151" t="s">
        <v>126</v>
      </c>
      <c r="D4" s="139"/>
      <c r="E4" s="139"/>
      <c r="F4" s="139"/>
      <c r="G4" s="151" t="s">
        <v>110</v>
      </c>
      <c r="H4" s="139"/>
      <c r="I4" s="139"/>
      <c r="J4" s="139"/>
      <c r="K4" s="139"/>
      <c r="L4" s="151" t="s">
        <v>130</v>
      </c>
      <c r="M4" s="139"/>
      <c r="N4" s="139"/>
      <c r="P4" s="58" t="s">
        <v>163</v>
      </c>
      <c r="Q4" s="58"/>
      <c r="R4" s="58"/>
      <c r="S4" s="58"/>
      <c r="T4" s="58"/>
      <c r="U4" s="58"/>
      <c r="V4" s="58"/>
    </row>
    <row r="5" spans="1:23" ht="16.2" x14ac:dyDescent="0.3">
      <c r="A5" s="147" t="s">
        <v>122</v>
      </c>
      <c r="B5" s="147"/>
      <c r="C5" s="152" t="s">
        <v>154</v>
      </c>
      <c r="D5" s="139"/>
      <c r="E5" s="139"/>
      <c r="F5" s="139"/>
      <c r="G5" s="152" t="s">
        <v>155</v>
      </c>
      <c r="H5" s="139"/>
      <c r="I5" s="139"/>
      <c r="J5" s="139"/>
      <c r="K5" s="139"/>
      <c r="L5" s="152" t="s">
        <v>156</v>
      </c>
      <c r="M5" s="139"/>
      <c r="N5" s="139"/>
      <c r="P5" s="58"/>
      <c r="Q5" s="58"/>
      <c r="R5" s="58"/>
      <c r="S5" s="58"/>
      <c r="T5" s="58"/>
      <c r="U5" s="58"/>
      <c r="V5" s="58"/>
    </row>
    <row r="6" spans="1:23" x14ac:dyDescent="0.3">
      <c r="A6" s="147" t="s">
        <v>127</v>
      </c>
      <c r="B6" s="147"/>
      <c r="C6" s="39" t="s">
        <v>111</v>
      </c>
      <c r="D6" s="39" t="s">
        <v>113</v>
      </c>
      <c r="E6" s="39" t="s">
        <v>114</v>
      </c>
      <c r="F6" s="39" t="s">
        <v>115</v>
      </c>
      <c r="G6" s="39" t="s">
        <v>111</v>
      </c>
      <c r="H6" s="39" t="s">
        <v>112</v>
      </c>
      <c r="I6" s="39" t="s">
        <v>113</v>
      </c>
      <c r="J6" s="39" t="s">
        <v>114</v>
      </c>
      <c r="K6" s="39" t="s">
        <v>115</v>
      </c>
      <c r="L6" s="39" t="s">
        <v>111</v>
      </c>
      <c r="M6" s="39" t="s">
        <v>113</v>
      </c>
      <c r="N6" s="39" t="s">
        <v>114</v>
      </c>
      <c r="P6" s="138" t="s">
        <v>0</v>
      </c>
      <c r="Q6" s="59" t="s">
        <v>127</v>
      </c>
      <c r="R6" s="155" t="s">
        <v>164</v>
      </c>
      <c r="S6" s="139"/>
      <c r="T6" s="139"/>
      <c r="U6" s="59" t="s">
        <v>165</v>
      </c>
      <c r="V6" s="154" t="s">
        <v>57</v>
      </c>
      <c r="W6" s="139"/>
    </row>
    <row r="7" spans="1:23" ht="16.2" x14ac:dyDescent="0.3">
      <c r="A7" s="20" t="s">
        <v>0</v>
      </c>
      <c r="B7" s="21" t="s">
        <v>129</v>
      </c>
      <c r="C7" s="69" t="s">
        <v>150</v>
      </c>
      <c r="D7" s="69" t="s">
        <v>150</v>
      </c>
      <c r="E7" s="69" t="s">
        <v>150</v>
      </c>
      <c r="F7" s="69" t="s">
        <v>150</v>
      </c>
      <c r="G7" s="69" t="s">
        <v>150</v>
      </c>
      <c r="H7" s="69" t="s">
        <v>150</v>
      </c>
      <c r="I7" s="69" t="s">
        <v>150</v>
      </c>
      <c r="J7" s="69" t="s">
        <v>150</v>
      </c>
      <c r="K7" s="69" t="s">
        <v>150</v>
      </c>
      <c r="L7" s="69" t="s">
        <v>150</v>
      </c>
      <c r="M7" s="69" t="s">
        <v>150</v>
      </c>
      <c r="N7" s="69" t="s">
        <v>150</v>
      </c>
      <c r="P7" s="59"/>
      <c r="Q7" s="59"/>
      <c r="R7" s="114">
        <v>1</v>
      </c>
      <c r="S7" s="109">
        <v>2</v>
      </c>
      <c r="T7" s="109">
        <v>3</v>
      </c>
      <c r="U7" s="59"/>
      <c r="V7" s="154"/>
      <c r="W7" s="139"/>
    </row>
    <row r="8" spans="1:23" ht="16.2" x14ac:dyDescent="0.3">
      <c r="A8" t="s">
        <v>5</v>
      </c>
      <c r="B8" s="1">
        <v>3</v>
      </c>
      <c r="C8" s="46">
        <v>63</v>
      </c>
      <c r="D8" s="46">
        <v>76</v>
      </c>
      <c r="E8" s="46"/>
      <c r="F8" s="46">
        <v>86</v>
      </c>
      <c r="G8" s="46"/>
      <c r="H8" s="46">
        <v>64</v>
      </c>
      <c r="I8" s="46">
        <v>67</v>
      </c>
      <c r="J8" s="46"/>
      <c r="K8" s="46">
        <v>69</v>
      </c>
      <c r="L8" s="46">
        <v>153</v>
      </c>
      <c r="M8" s="46">
        <v>168</v>
      </c>
      <c r="N8" s="46">
        <v>154</v>
      </c>
      <c r="O8" s="46"/>
      <c r="P8" s="59" t="s">
        <v>108</v>
      </c>
      <c r="Q8" s="58"/>
      <c r="R8" s="59" t="s">
        <v>151</v>
      </c>
      <c r="S8" s="59" t="s">
        <v>151</v>
      </c>
      <c r="T8" s="59" t="s">
        <v>151</v>
      </c>
      <c r="U8" s="59" t="s">
        <v>151</v>
      </c>
      <c r="V8" s="59" t="s">
        <v>151</v>
      </c>
      <c r="W8" s="59" t="s">
        <v>119</v>
      </c>
    </row>
    <row r="9" spans="1:23" x14ac:dyDescent="0.3">
      <c r="A9" t="s">
        <v>6</v>
      </c>
      <c r="B9" s="1"/>
      <c r="C9" s="46">
        <v>71</v>
      </c>
      <c r="D9" s="50"/>
      <c r="E9" s="46">
        <v>65</v>
      </c>
      <c r="F9" s="50"/>
      <c r="G9" s="50"/>
      <c r="H9" s="50"/>
      <c r="I9" s="50"/>
      <c r="J9" s="46">
        <v>68</v>
      </c>
      <c r="K9" s="50"/>
      <c r="L9" s="46">
        <v>155</v>
      </c>
      <c r="M9" s="46"/>
      <c r="N9" s="46">
        <v>141</v>
      </c>
      <c r="O9" s="46"/>
      <c r="P9" s="61" t="s">
        <v>5</v>
      </c>
      <c r="Q9" s="61" t="s">
        <v>111</v>
      </c>
      <c r="R9" s="60">
        <v>63</v>
      </c>
      <c r="S9" s="60">
        <v>64</v>
      </c>
      <c r="T9" s="60">
        <v>63</v>
      </c>
      <c r="U9" s="62">
        <f>AVERAGE(R9:T9)</f>
        <v>63.333333333333336</v>
      </c>
      <c r="V9" s="63">
        <f>STDEVA(R9:T9)</f>
        <v>0.57735026918962584</v>
      </c>
      <c r="W9" s="57">
        <f>V9/U9*100</f>
        <v>0.911605688194146</v>
      </c>
    </row>
    <row r="10" spans="1:23" x14ac:dyDescent="0.3">
      <c r="A10" t="s">
        <v>102</v>
      </c>
      <c r="B10" s="1"/>
      <c r="C10" s="46"/>
      <c r="D10" s="46"/>
      <c r="E10" s="51">
        <v>64.819999999999993</v>
      </c>
      <c r="F10" s="51"/>
      <c r="G10" s="51"/>
      <c r="H10" s="51"/>
      <c r="I10" s="51"/>
      <c r="J10" s="51">
        <v>59.67</v>
      </c>
      <c r="K10" s="52"/>
      <c r="L10" s="52"/>
      <c r="M10" s="52"/>
      <c r="N10" s="53">
        <v>132.68</v>
      </c>
      <c r="O10" s="54"/>
      <c r="P10" s="58"/>
      <c r="Q10" s="58" t="s">
        <v>113</v>
      </c>
      <c r="R10" s="60">
        <v>76</v>
      </c>
      <c r="S10" s="60">
        <v>77</v>
      </c>
      <c r="T10" s="60">
        <v>76</v>
      </c>
      <c r="U10" s="62">
        <f t="shared" ref="U10:U15" si="0">AVERAGE(R10:T10)</f>
        <v>76.333333333333329</v>
      </c>
      <c r="V10" s="63">
        <f t="shared" ref="V10:V12" si="1">STDEVA(R10:T10)</f>
        <v>0.57735026918962573</v>
      </c>
      <c r="W10" s="57">
        <f t="shared" ref="W10:W12" si="2">V10/U10*100</f>
        <v>0.75635406444055775</v>
      </c>
    </row>
    <row r="11" spans="1:23" x14ac:dyDescent="0.3">
      <c r="A11" t="s">
        <v>103</v>
      </c>
      <c r="B11" s="1"/>
      <c r="C11" s="46"/>
      <c r="D11" s="46"/>
      <c r="E11" s="51">
        <v>60.94</v>
      </c>
      <c r="F11" s="51"/>
      <c r="G11" s="51"/>
      <c r="H11" s="51"/>
      <c r="I11" s="51"/>
      <c r="J11" s="51">
        <v>57.1</v>
      </c>
      <c r="K11" s="52"/>
      <c r="L11" s="52"/>
      <c r="M11" s="52"/>
      <c r="N11" s="53"/>
      <c r="O11" s="54"/>
      <c r="P11" s="58"/>
      <c r="Q11" s="58" t="s">
        <v>115</v>
      </c>
      <c r="R11" s="60">
        <v>85</v>
      </c>
      <c r="S11" s="60">
        <v>87</v>
      </c>
      <c r="T11" s="60">
        <v>86</v>
      </c>
      <c r="U11" s="62">
        <f t="shared" si="0"/>
        <v>86</v>
      </c>
      <c r="V11" s="63">
        <f t="shared" si="1"/>
        <v>1</v>
      </c>
      <c r="W11" s="57">
        <f t="shared" si="2"/>
        <v>1.1627906976744187</v>
      </c>
    </row>
    <row r="12" spans="1:23" x14ac:dyDescent="0.3">
      <c r="A12" t="s">
        <v>8</v>
      </c>
      <c r="B12" s="1"/>
      <c r="C12" s="46">
        <v>73</v>
      </c>
      <c r="D12" s="46"/>
      <c r="E12" s="46"/>
      <c r="F12" s="46"/>
      <c r="G12" s="46">
        <v>58</v>
      </c>
      <c r="H12" s="46"/>
      <c r="I12" s="46"/>
      <c r="J12" s="46"/>
      <c r="K12" s="46"/>
      <c r="L12" s="46">
        <v>178</v>
      </c>
      <c r="M12" s="46"/>
      <c r="N12" s="46"/>
      <c r="O12" s="46"/>
      <c r="P12" s="58" t="s">
        <v>10</v>
      </c>
      <c r="Q12" s="58" t="s">
        <v>113</v>
      </c>
      <c r="R12" s="60">
        <v>78</v>
      </c>
      <c r="S12" s="60">
        <v>80</v>
      </c>
      <c r="T12" s="60">
        <v>79</v>
      </c>
      <c r="U12" s="62">
        <f t="shared" si="0"/>
        <v>79</v>
      </c>
      <c r="V12" s="63">
        <f t="shared" si="1"/>
        <v>1</v>
      </c>
      <c r="W12" s="57">
        <f t="shared" si="2"/>
        <v>1.2658227848101267</v>
      </c>
    </row>
    <row r="13" spans="1:23" x14ac:dyDescent="0.3">
      <c r="A13" t="s">
        <v>9</v>
      </c>
      <c r="B13" s="1"/>
      <c r="C13" s="46"/>
      <c r="D13" s="46"/>
      <c r="E13" s="46">
        <v>81</v>
      </c>
      <c r="F13" s="46"/>
      <c r="G13" s="46"/>
      <c r="H13" s="46"/>
      <c r="I13" s="46"/>
      <c r="J13" s="46">
        <v>57</v>
      </c>
      <c r="K13" s="46"/>
      <c r="L13" s="46"/>
      <c r="M13" s="46"/>
      <c r="N13" s="46">
        <v>149</v>
      </c>
      <c r="O13" s="46"/>
      <c r="P13" s="58" t="s">
        <v>104</v>
      </c>
      <c r="Q13" s="58" t="s">
        <v>114</v>
      </c>
      <c r="R13" s="60">
        <v>41</v>
      </c>
      <c r="S13" s="60">
        <v>44</v>
      </c>
      <c r="T13" s="60"/>
      <c r="U13" s="62">
        <f t="shared" si="0"/>
        <v>42.5</v>
      </c>
      <c r="V13" s="60"/>
      <c r="W13" s="110"/>
    </row>
    <row r="14" spans="1:23" x14ac:dyDescent="0.3">
      <c r="A14" t="s">
        <v>10</v>
      </c>
      <c r="B14" s="1">
        <v>3</v>
      </c>
      <c r="C14" s="43"/>
      <c r="D14" s="43">
        <v>79</v>
      </c>
      <c r="E14" s="43"/>
      <c r="F14" s="43"/>
      <c r="G14" s="43"/>
      <c r="H14" s="43"/>
      <c r="I14" s="43">
        <v>81</v>
      </c>
      <c r="J14" s="43"/>
      <c r="K14" s="43"/>
      <c r="L14" s="43"/>
      <c r="M14" s="43">
        <v>165</v>
      </c>
      <c r="N14" s="43"/>
      <c r="O14" s="43"/>
      <c r="P14" s="58" t="s">
        <v>105</v>
      </c>
      <c r="Q14" s="58" t="s">
        <v>114</v>
      </c>
      <c r="R14" s="60">
        <v>67</v>
      </c>
      <c r="S14" s="60">
        <v>67</v>
      </c>
      <c r="T14" s="60"/>
      <c r="U14" s="62">
        <f t="shared" si="0"/>
        <v>67</v>
      </c>
      <c r="V14" s="60"/>
      <c r="W14" s="110"/>
    </row>
    <row r="15" spans="1:23" x14ac:dyDescent="0.3">
      <c r="A15" t="s">
        <v>11</v>
      </c>
      <c r="B15" s="1"/>
      <c r="C15" s="43"/>
      <c r="D15" s="43"/>
      <c r="E15" s="43"/>
      <c r="F15" s="43"/>
      <c r="G15" s="43"/>
      <c r="H15" s="40"/>
      <c r="I15" s="43"/>
      <c r="J15" s="43"/>
      <c r="K15" s="43"/>
      <c r="L15" s="42">
        <v>97</v>
      </c>
      <c r="M15" s="43"/>
      <c r="N15" s="43"/>
      <c r="O15" s="43"/>
      <c r="P15" s="58" t="s">
        <v>13</v>
      </c>
      <c r="Q15" s="58" t="s">
        <v>114</v>
      </c>
      <c r="R15" s="60">
        <v>118</v>
      </c>
      <c r="S15" s="60">
        <v>116</v>
      </c>
      <c r="T15" s="60"/>
      <c r="U15" s="62">
        <f t="shared" si="0"/>
        <v>117</v>
      </c>
      <c r="V15" s="60"/>
      <c r="W15" s="110"/>
    </row>
    <row r="16" spans="1:23" x14ac:dyDescent="0.3">
      <c r="A16" t="s">
        <v>104</v>
      </c>
      <c r="B16" s="1">
        <v>2</v>
      </c>
      <c r="C16" s="43"/>
      <c r="D16" s="43"/>
      <c r="E16" s="43">
        <v>43</v>
      </c>
      <c r="F16" s="43"/>
      <c r="G16" s="43"/>
      <c r="H16" s="43"/>
      <c r="I16" s="43"/>
      <c r="J16" s="43">
        <v>43</v>
      </c>
      <c r="K16" s="43"/>
      <c r="L16" s="43"/>
      <c r="M16" s="43"/>
      <c r="N16" s="43">
        <v>138</v>
      </c>
      <c r="O16" s="43"/>
      <c r="P16" s="58"/>
      <c r="Q16" s="58"/>
      <c r="R16" s="60"/>
      <c r="S16" s="60"/>
      <c r="T16" s="60"/>
      <c r="U16" s="60"/>
      <c r="V16" s="60"/>
      <c r="W16" s="110"/>
    </row>
    <row r="17" spans="1:23" ht="16.2" x14ac:dyDescent="0.3">
      <c r="A17" t="s">
        <v>105</v>
      </c>
      <c r="B17" s="1">
        <v>2</v>
      </c>
      <c r="C17" s="43"/>
      <c r="D17" s="43"/>
      <c r="E17" s="43">
        <v>67</v>
      </c>
      <c r="F17" s="43"/>
      <c r="G17" s="43"/>
      <c r="H17" s="43"/>
      <c r="I17" s="43"/>
      <c r="J17" s="43">
        <v>102</v>
      </c>
      <c r="K17" s="43"/>
      <c r="L17" s="43"/>
      <c r="M17" s="43"/>
      <c r="N17" s="43">
        <v>144</v>
      </c>
      <c r="O17" s="43"/>
      <c r="P17" s="59" t="s">
        <v>120</v>
      </c>
      <c r="Q17" s="58"/>
      <c r="R17" s="59" t="s">
        <v>151</v>
      </c>
      <c r="S17" s="59" t="s">
        <v>151</v>
      </c>
      <c r="T17" s="59" t="s">
        <v>151</v>
      </c>
      <c r="U17" s="59" t="s">
        <v>151</v>
      </c>
      <c r="V17" s="59" t="s">
        <v>151</v>
      </c>
      <c r="W17" s="59" t="s">
        <v>119</v>
      </c>
    </row>
    <row r="18" spans="1:23" ht="14.4" customHeight="1" x14ac:dyDescent="0.3">
      <c r="A18" t="s">
        <v>13</v>
      </c>
      <c r="B18" s="1">
        <v>2</v>
      </c>
      <c r="C18" s="43"/>
      <c r="D18" s="43"/>
      <c r="E18" s="55">
        <v>117</v>
      </c>
      <c r="F18" s="43"/>
      <c r="G18" s="43"/>
      <c r="H18" s="43"/>
      <c r="I18" s="43"/>
      <c r="J18" s="55">
        <v>111</v>
      </c>
      <c r="K18" s="43"/>
      <c r="L18" s="43"/>
      <c r="M18" s="43"/>
      <c r="N18" s="28"/>
      <c r="O18" s="43"/>
      <c r="P18" s="61" t="s">
        <v>5</v>
      </c>
      <c r="Q18" s="61" t="s">
        <v>112</v>
      </c>
      <c r="R18" s="60">
        <v>64</v>
      </c>
      <c r="S18" s="60">
        <v>63</v>
      </c>
      <c r="T18" s="60">
        <v>66</v>
      </c>
      <c r="U18" s="62">
        <f t="shared" ref="U18:U24" si="3">AVERAGE(R18:T18)</f>
        <v>64.333333333333329</v>
      </c>
      <c r="V18" s="63">
        <f t="shared" ref="V18:V21" si="4">STDEVA(R18:T18)</f>
        <v>1.5275252316519468</v>
      </c>
      <c r="W18" s="57">
        <f>V18/U18*100</f>
        <v>2.3743915517905911</v>
      </c>
    </row>
    <row r="19" spans="1:23" x14ac:dyDescent="0.3">
      <c r="A19" s="20" t="s">
        <v>14</v>
      </c>
      <c r="B19" s="20"/>
      <c r="C19" s="70"/>
      <c r="D19" s="70"/>
      <c r="E19" s="71">
        <v>102</v>
      </c>
      <c r="F19" s="70"/>
      <c r="G19" s="70"/>
      <c r="H19" s="70"/>
      <c r="I19" s="70"/>
      <c r="J19" s="71">
        <v>38</v>
      </c>
      <c r="K19" s="70"/>
      <c r="L19" s="70"/>
      <c r="M19" s="70"/>
      <c r="N19" s="71">
        <v>168</v>
      </c>
      <c r="O19" s="40"/>
      <c r="P19" s="58"/>
      <c r="Q19" s="58" t="s">
        <v>113</v>
      </c>
      <c r="R19" s="60">
        <v>67</v>
      </c>
      <c r="S19" s="60">
        <v>68</v>
      </c>
      <c r="T19" s="60">
        <v>67</v>
      </c>
      <c r="U19" s="62">
        <f t="shared" si="3"/>
        <v>67.333333333333329</v>
      </c>
      <c r="V19" s="63">
        <f t="shared" si="4"/>
        <v>0.57735026918962573</v>
      </c>
      <c r="W19" s="57">
        <f t="shared" ref="W19:W21" si="5">V19/U19*100</f>
        <v>0.85745089483607784</v>
      </c>
    </row>
    <row r="20" spans="1:23" x14ac:dyDescent="0.3">
      <c r="A20" t="s">
        <v>121</v>
      </c>
      <c r="C20" s="43">
        <v>3</v>
      </c>
      <c r="D20" s="43">
        <v>2</v>
      </c>
      <c r="E20" s="43">
        <v>8</v>
      </c>
      <c r="F20" s="43">
        <v>1</v>
      </c>
      <c r="G20" s="43">
        <v>1</v>
      </c>
      <c r="H20" s="43">
        <v>1</v>
      </c>
      <c r="I20" s="43">
        <v>2</v>
      </c>
      <c r="J20" s="43">
        <v>8</v>
      </c>
      <c r="K20" s="43">
        <v>1</v>
      </c>
      <c r="L20" s="43">
        <v>4</v>
      </c>
      <c r="M20" s="43">
        <v>2</v>
      </c>
      <c r="N20" s="43">
        <v>7</v>
      </c>
      <c r="O20" s="40"/>
      <c r="P20" s="58"/>
      <c r="Q20" s="58" t="s">
        <v>115</v>
      </c>
      <c r="R20" s="60">
        <v>68</v>
      </c>
      <c r="S20" s="60">
        <v>70</v>
      </c>
      <c r="T20" s="60">
        <v>69</v>
      </c>
      <c r="U20" s="62">
        <f t="shared" si="3"/>
        <v>69</v>
      </c>
      <c r="V20" s="63">
        <f t="shared" si="4"/>
        <v>1</v>
      </c>
      <c r="W20" s="57">
        <f t="shared" si="5"/>
        <v>1.4492753623188406</v>
      </c>
    </row>
    <row r="21" spans="1:23" x14ac:dyDescent="0.3">
      <c r="A21" t="s">
        <v>123</v>
      </c>
      <c r="C21" s="64">
        <f>AVERAGE(C8:C19)</f>
        <v>69</v>
      </c>
      <c r="D21" s="65">
        <f t="shared" ref="D21:N21" si="6">AVERAGE(D8:D19)</f>
        <v>77.5</v>
      </c>
      <c r="E21" s="65">
        <f t="shared" si="6"/>
        <v>75.094999999999999</v>
      </c>
      <c r="F21" s="64">
        <f t="shared" si="6"/>
        <v>86</v>
      </c>
      <c r="G21" s="64">
        <f t="shared" si="6"/>
        <v>58</v>
      </c>
      <c r="H21" s="64">
        <f t="shared" si="6"/>
        <v>64</v>
      </c>
      <c r="I21" s="64">
        <f t="shared" si="6"/>
        <v>74</v>
      </c>
      <c r="J21" s="65">
        <f t="shared" si="6"/>
        <v>66.971249999999998</v>
      </c>
      <c r="K21" s="64">
        <f t="shared" si="6"/>
        <v>69</v>
      </c>
      <c r="L21" s="65">
        <f t="shared" si="6"/>
        <v>145.75</v>
      </c>
      <c r="M21" s="65">
        <f t="shared" si="6"/>
        <v>166.5</v>
      </c>
      <c r="N21" s="65">
        <f t="shared" si="6"/>
        <v>146.66857142857143</v>
      </c>
      <c r="P21" s="58" t="s">
        <v>10</v>
      </c>
      <c r="Q21" s="58" t="s">
        <v>113</v>
      </c>
      <c r="R21" s="60">
        <v>80</v>
      </c>
      <c r="S21" s="60">
        <v>82</v>
      </c>
      <c r="T21" s="60">
        <v>80</v>
      </c>
      <c r="U21" s="62">
        <f t="shared" si="3"/>
        <v>80.666666666666671</v>
      </c>
      <c r="V21" s="63">
        <f t="shared" si="4"/>
        <v>1.1547005383792517</v>
      </c>
      <c r="W21" s="57">
        <f t="shared" si="5"/>
        <v>1.4314469484040309</v>
      </c>
    </row>
    <row r="22" spans="1:23" x14ac:dyDescent="0.3">
      <c r="A22" t="s">
        <v>124</v>
      </c>
      <c r="C22" s="66">
        <f>STDEVA(C8:C19)</f>
        <v>5.2915026221291814</v>
      </c>
      <c r="E22" s="66">
        <f>STDEVA(E8:E19)</f>
        <v>23.959023948638414</v>
      </c>
      <c r="J22" s="66">
        <f>STDEVA(J8:J19)</f>
        <v>26.269842262564147</v>
      </c>
      <c r="L22" s="66">
        <f>STDEVA(L8:L19)</f>
        <v>34.422618532974312</v>
      </c>
      <c r="N22" s="66">
        <f>STDEVA(N8:N19)</f>
        <v>11.721017345736145</v>
      </c>
      <c r="P22" s="58" t="s">
        <v>104</v>
      </c>
      <c r="Q22" s="58" t="s">
        <v>114</v>
      </c>
      <c r="R22" s="60">
        <v>43</v>
      </c>
      <c r="S22" s="60">
        <v>42</v>
      </c>
      <c r="T22" s="60"/>
      <c r="U22" s="62">
        <f t="shared" si="3"/>
        <v>42.5</v>
      </c>
      <c r="V22" s="60"/>
      <c r="W22" s="110"/>
    </row>
    <row r="23" spans="1:23" x14ac:dyDescent="0.3">
      <c r="A23" t="s">
        <v>125</v>
      </c>
      <c r="C23" s="66">
        <f>C22/C21*100</f>
        <v>7.6688443798973642</v>
      </c>
      <c r="E23" s="66">
        <f>E22/E21*100</f>
        <v>31.90495232523925</v>
      </c>
      <c r="J23" s="66">
        <f>J22/J21*100</f>
        <v>39.225551654723702</v>
      </c>
      <c r="L23" s="66">
        <f>L22/L21*100</f>
        <v>23.617577038061278</v>
      </c>
      <c r="N23" s="66">
        <f>N22/N21*100</f>
        <v>7.9914989500285403</v>
      </c>
      <c r="P23" s="58" t="s">
        <v>105</v>
      </c>
      <c r="Q23" s="58" t="s">
        <v>114</v>
      </c>
      <c r="R23" s="60">
        <v>105</v>
      </c>
      <c r="S23" s="123">
        <v>98</v>
      </c>
      <c r="T23" s="60"/>
      <c r="U23" s="62">
        <f t="shared" si="3"/>
        <v>101.5</v>
      </c>
      <c r="V23" s="60"/>
      <c r="W23" s="110"/>
    </row>
    <row r="24" spans="1:23" x14ac:dyDescent="0.3">
      <c r="A24" t="s">
        <v>116</v>
      </c>
      <c r="C24" s="56">
        <f t="shared" ref="C24:K24" si="7">C21/80*100</f>
        <v>86.25</v>
      </c>
      <c r="D24" s="56">
        <f t="shared" si="7"/>
        <v>96.875</v>
      </c>
      <c r="E24" s="56">
        <f t="shared" si="7"/>
        <v>93.868750000000006</v>
      </c>
      <c r="F24" s="56">
        <f t="shared" si="7"/>
        <v>107.5</v>
      </c>
      <c r="G24" s="56">
        <f t="shared" si="7"/>
        <v>72.5</v>
      </c>
      <c r="H24" s="56">
        <f t="shared" si="7"/>
        <v>80</v>
      </c>
      <c r="I24" s="56">
        <f t="shared" si="7"/>
        <v>92.5</v>
      </c>
      <c r="J24" s="56">
        <f t="shared" si="7"/>
        <v>83.714062499999997</v>
      </c>
      <c r="K24" s="56">
        <f t="shared" si="7"/>
        <v>86.25</v>
      </c>
      <c r="L24" s="56">
        <f>L21/140*100</f>
        <v>104.10714285714286</v>
      </c>
      <c r="M24" s="56">
        <f t="shared" ref="M24:N24" si="8">M21/140*100</f>
        <v>118.92857142857143</v>
      </c>
      <c r="N24" s="56">
        <f t="shared" si="8"/>
        <v>104.76326530612245</v>
      </c>
      <c r="P24" s="58" t="s">
        <v>13</v>
      </c>
      <c r="Q24" s="58" t="s">
        <v>114</v>
      </c>
      <c r="R24" s="60">
        <v>111</v>
      </c>
      <c r="S24" s="123">
        <v>111</v>
      </c>
      <c r="T24" s="60"/>
      <c r="U24" s="62">
        <f t="shared" si="3"/>
        <v>111</v>
      </c>
      <c r="V24" s="60"/>
      <c r="W24" s="110"/>
    </row>
    <row r="25" spans="1:23" x14ac:dyDescent="0.3">
      <c r="R25" s="110"/>
      <c r="S25" s="60"/>
      <c r="T25" s="60"/>
      <c r="U25" s="62"/>
      <c r="V25" s="60"/>
      <c r="W25" s="110"/>
    </row>
    <row r="26" spans="1:23" x14ac:dyDescent="0.3">
      <c r="A26" t="s">
        <v>107</v>
      </c>
      <c r="P26" s="59"/>
      <c r="Q26" s="58"/>
      <c r="R26" s="59"/>
      <c r="S26" s="110"/>
      <c r="T26" s="110"/>
      <c r="U26" s="110"/>
      <c r="V26" s="110"/>
      <c r="W26" s="110"/>
    </row>
    <row r="27" spans="1:23" ht="16.2" x14ac:dyDescent="0.3">
      <c r="A27" t="s">
        <v>106</v>
      </c>
      <c r="P27" s="59" t="s">
        <v>130</v>
      </c>
      <c r="Q27" s="58"/>
      <c r="R27" s="59" t="s">
        <v>151</v>
      </c>
      <c r="S27" s="59" t="s">
        <v>151</v>
      </c>
      <c r="T27" s="59" t="s">
        <v>151</v>
      </c>
      <c r="U27" s="59" t="s">
        <v>151</v>
      </c>
      <c r="V27" s="59" t="s">
        <v>151</v>
      </c>
      <c r="W27" s="59" t="s">
        <v>119</v>
      </c>
    </row>
    <row r="28" spans="1:23" x14ac:dyDescent="0.3">
      <c r="P28" s="61" t="s">
        <v>5</v>
      </c>
      <c r="Q28" s="61" t="s">
        <v>111</v>
      </c>
      <c r="R28" s="60">
        <v>157</v>
      </c>
      <c r="S28" s="60">
        <v>152</v>
      </c>
      <c r="T28" s="60">
        <v>150</v>
      </c>
      <c r="U28" s="62">
        <f t="shared" ref="U28:U33" si="9">AVERAGE(R28:T28)</f>
        <v>153</v>
      </c>
      <c r="V28" s="63">
        <f t="shared" ref="V28:V29" si="10">STDEVA(R28:T28)</f>
        <v>3.6055512754639891</v>
      </c>
      <c r="W28" s="57">
        <f>V28/U28*100</f>
        <v>2.3565694610875747</v>
      </c>
    </row>
    <row r="29" spans="1:23" x14ac:dyDescent="0.3">
      <c r="P29" s="58"/>
      <c r="Q29" s="58" t="s">
        <v>113</v>
      </c>
      <c r="R29" s="60">
        <v>170</v>
      </c>
      <c r="S29" s="60">
        <v>170</v>
      </c>
      <c r="T29" s="60">
        <v>164</v>
      </c>
      <c r="U29" s="62">
        <f t="shared" si="9"/>
        <v>168</v>
      </c>
      <c r="V29" s="63">
        <f t="shared" si="10"/>
        <v>3.4641016151377544</v>
      </c>
      <c r="W29" s="57">
        <f t="shared" ref="W29:W31" si="11">V29/U29*100</f>
        <v>2.0619652471058063</v>
      </c>
    </row>
    <row r="30" spans="1:23" x14ac:dyDescent="0.3">
      <c r="P30" s="58"/>
      <c r="Q30" s="58" t="s">
        <v>114</v>
      </c>
      <c r="R30" s="60">
        <v>155</v>
      </c>
      <c r="S30" s="60">
        <v>157</v>
      </c>
      <c r="T30" s="60">
        <v>151</v>
      </c>
      <c r="U30" s="62">
        <f t="shared" ref="U30" si="12">AVERAGE(R30:T30)</f>
        <v>154.33333333333334</v>
      </c>
      <c r="V30" s="63">
        <f t="shared" ref="V30:V31" si="13">STDEVA(R30:T30)</f>
        <v>3.0550504633038935</v>
      </c>
      <c r="W30" s="57">
        <f t="shared" si="11"/>
        <v>1.979514339073797</v>
      </c>
    </row>
    <row r="31" spans="1:23" x14ac:dyDescent="0.3">
      <c r="P31" s="58" t="s">
        <v>10</v>
      </c>
      <c r="Q31" s="58" t="s">
        <v>113</v>
      </c>
      <c r="R31" s="60">
        <v>163</v>
      </c>
      <c r="S31" s="60">
        <v>165</v>
      </c>
      <c r="T31" s="60">
        <v>167</v>
      </c>
      <c r="U31" s="62">
        <f t="shared" si="9"/>
        <v>165</v>
      </c>
      <c r="V31" s="63">
        <f t="shared" si="13"/>
        <v>2</v>
      </c>
      <c r="W31" s="57">
        <f t="shared" si="11"/>
        <v>1.2121212121212122</v>
      </c>
    </row>
    <row r="32" spans="1:23" x14ac:dyDescent="0.3">
      <c r="P32" s="58" t="s">
        <v>104</v>
      </c>
      <c r="Q32" s="58" t="s">
        <v>114</v>
      </c>
      <c r="R32" s="60">
        <v>139</v>
      </c>
      <c r="S32" s="60">
        <v>136</v>
      </c>
      <c r="T32" s="60"/>
      <c r="U32" s="62">
        <f t="shared" si="9"/>
        <v>137.5</v>
      </c>
      <c r="V32" s="60"/>
      <c r="W32" s="110"/>
    </row>
    <row r="33" spans="16:23" x14ac:dyDescent="0.3">
      <c r="P33" s="58" t="s">
        <v>105</v>
      </c>
      <c r="Q33" s="58" t="s">
        <v>114</v>
      </c>
      <c r="R33" s="60">
        <v>143</v>
      </c>
      <c r="S33" s="60">
        <v>144</v>
      </c>
      <c r="T33" s="60"/>
      <c r="U33" s="62">
        <f t="shared" si="9"/>
        <v>143.5</v>
      </c>
      <c r="V33" s="60"/>
      <c r="W33" s="110"/>
    </row>
    <row r="34" spans="16:23" x14ac:dyDescent="0.3">
      <c r="P34" s="58"/>
      <c r="Q34" s="58"/>
      <c r="R34" s="60"/>
      <c r="S34" s="60"/>
      <c r="T34" s="60"/>
      <c r="U34" s="62"/>
      <c r="V34" s="60"/>
    </row>
  </sheetData>
  <sheetProtection algorithmName="SHA-512" hashValue="yHvQxXqQ5z2LEOfOqmiWQ88Htic9BfNo4/jz+nVRG4ut6paa7co+UzYh4yoSTf0zdR1eBw69i3Mw06VFcI7uKw==" saltValue="Aegyd9fd6obS0VjMo/jZ9g==" spinCount="100000" sheet="1" objects="1" scenarios="1"/>
  <mergeCells count="12">
    <mergeCell ref="G4:K4"/>
    <mergeCell ref="G5:K5"/>
    <mergeCell ref="A4:B4"/>
    <mergeCell ref="A5:B5"/>
    <mergeCell ref="A6:B6"/>
    <mergeCell ref="C4:F4"/>
    <mergeCell ref="C5:F5"/>
    <mergeCell ref="V7:W7"/>
    <mergeCell ref="R6:T6"/>
    <mergeCell ref="V6:W6"/>
    <mergeCell ref="L4:N4"/>
    <mergeCell ref="L5:N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C1834-E593-4D90-874D-DC67F706F06F}">
  <dimension ref="A1:Z38"/>
  <sheetViews>
    <sheetView topLeftCell="G2" workbookViewId="0">
      <selection activeCell="V7" sqref="V7"/>
    </sheetView>
  </sheetViews>
  <sheetFormatPr baseColWidth="10" defaultRowHeight="14.4" x14ac:dyDescent="0.3"/>
  <cols>
    <col min="1" max="1" width="10.88671875" customWidth="1"/>
    <col min="2" max="2" width="15.77734375" customWidth="1"/>
    <col min="3" max="3" width="37.5546875" customWidth="1"/>
    <col min="4" max="4" width="12.88671875" customWidth="1"/>
    <col min="5" max="5" width="9.21875" customWidth="1"/>
    <col min="6" max="6" width="11.33203125" customWidth="1"/>
    <col min="7" max="7" width="11.21875" customWidth="1"/>
    <col min="8" max="8" width="9" customWidth="1"/>
    <col min="9" max="9" width="10" customWidth="1"/>
    <col min="10" max="10" width="10.33203125" customWidth="1"/>
    <col min="12" max="12" width="11.5546875" customWidth="1"/>
    <col min="13" max="13" width="16.33203125" customWidth="1"/>
    <col min="14" max="14" width="8.109375" customWidth="1"/>
    <col min="15" max="15" width="8" customWidth="1"/>
    <col min="16" max="16" width="9.109375" customWidth="1"/>
    <col min="17" max="17" width="9" customWidth="1"/>
    <col min="18" max="18" width="7.5546875" customWidth="1"/>
    <col min="19" max="19" width="5.44140625" customWidth="1"/>
    <col min="20" max="20" width="8.109375" customWidth="1"/>
    <col min="22" max="22" width="16.5546875" customWidth="1"/>
    <col min="23" max="23" width="9.109375" customWidth="1"/>
    <col min="24" max="24" width="8.77734375" customWidth="1"/>
    <col min="25" max="25" width="8.5546875" customWidth="1"/>
    <col min="26" max="26" width="8.44140625" customWidth="1"/>
  </cols>
  <sheetData>
    <row r="1" spans="1:26" x14ac:dyDescent="0.3">
      <c r="A1" s="23" t="s">
        <v>145</v>
      </c>
      <c r="B1" s="23"/>
      <c r="C1" s="23"/>
    </row>
    <row r="2" spans="1:26" x14ac:dyDescent="0.3">
      <c r="A2" t="s">
        <v>118</v>
      </c>
    </row>
    <row r="4" spans="1:26" x14ac:dyDescent="0.3">
      <c r="A4" s="147" t="s">
        <v>128</v>
      </c>
      <c r="B4" s="147"/>
      <c r="C4" s="147"/>
      <c r="D4" s="147"/>
      <c r="E4" s="151" t="s">
        <v>126</v>
      </c>
      <c r="F4" s="153"/>
      <c r="G4" s="153"/>
      <c r="H4" s="151" t="s">
        <v>110</v>
      </c>
      <c r="I4" s="153"/>
      <c r="J4" s="153"/>
      <c r="L4" s="58" t="s">
        <v>163</v>
      </c>
      <c r="M4" s="58"/>
      <c r="N4" s="58"/>
      <c r="O4" s="58"/>
      <c r="P4" s="58"/>
      <c r="Q4" s="58"/>
      <c r="R4" s="58"/>
    </row>
    <row r="5" spans="1:26" ht="16.2" x14ac:dyDescent="0.3">
      <c r="A5" s="147" t="s">
        <v>122</v>
      </c>
      <c r="B5" s="147"/>
      <c r="C5" s="147"/>
      <c r="D5" s="147"/>
      <c r="E5" s="152" t="s">
        <v>154</v>
      </c>
      <c r="F5" s="152"/>
      <c r="G5" s="152"/>
      <c r="H5" s="152" t="s">
        <v>154</v>
      </c>
      <c r="I5" s="152"/>
      <c r="J5" s="152"/>
      <c r="L5" s="58"/>
      <c r="M5" s="58"/>
      <c r="N5" s="58"/>
      <c r="O5" s="58"/>
      <c r="P5" s="58"/>
      <c r="Q5" s="58"/>
      <c r="R5" s="58"/>
    </row>
    <row r="6" spans="1:26" x14ac:dyDescent="0.3">
      <c r="A6" s="36" t="s">
        <v>0</v>
      </c>
      <c r="B6" s="36" t="s">
        <v>19</v>
      </c>
      <c r="C6" s="36" t="s">
        <v>131</v>
      </c>
      <c r="D6" s="36" t="s">
        <v>129</v>
      </c>
      <c r="E6" s="152" t="s">
        <v>146</v>
      </c>
      <c r="F6" s="139"/>
      <c r="G6" s="139"/>
      <c r="H6" s="152" t="s">
        <v>146</v>
      </c>
      <c r="I6" s="139"/>
      <c r="J6" s="139"/>
      <c r="L6" s="59" t="s">
        <v>0</v>
      </c>
      <c r="M6" s="59" t="s">
        <v>127</v>
      </c>
      <c r="N6" s="155" t="s">
        <v>164</v>
      </c>
      <c r="O6" s="139"/>
      <c r="P6" s="139"/>
      <c r="Q6" s="59" t="s">
        <v>165</v>
      </c>
      <c r="R6" s="154" t="s">
        <v>57</v>
      </c>
      <c r="S6" s="139"/>
      <c r="T6" s="110"/>
      <c r="U6" s="59" t="s">
        <v>0</v>
      </c>
      <c r="V6" s="59" t="s">
        <v>4</v>
      </c>
      <c r="W6" s="155" t="s">
        <v>164</v>
      </c>
      <c r="X6" s="139"/>
      <c r="Y6" s="139"/>
      <c r="Z6" s="59" t="s">
        <v>165</v>
      </c>
    </row>
    <row r="7" spans="1:26" s="37" customFormat="1" ht="43.2" x14ac:dyDescent="0.3">
      <c r="A7" s="36"/>
      <c r="B7" s="36"/>
      <c r="C7" s="36"/>
      <c r="D7" s="36"/>
      <c r="E7" s="28" t="s">
        <v>15</v>
      </c>
      <c r="F7" s="26" t="s">
        <v>143</v>
      </c>
      <c r="G7" s="26" t="s">
        <v>144</v>
      </c>
      <c r="H7" s="28" t="s">
        <v>15</v>
      </c>
      <c r="I7" s="26" t="s">
        <v>143</v>
      </c>
      <c r="J7" s="26" t="s">
        <v>144</v>
      </c>
      <c r="L7" s="59"/>
      <c r="M7" s="59"/>
      <c r="N7" s="114">
        <v>1</v>
      </c>
      <c r="O7" s="109">
        <v>2</v>
      </c>
      <c r="P7" s="109">
        <v>3</v>
      </c>
      <c r="Q7" s="59"/>
      <c r="R7" s="154"/>
      <c r="S7" s="139"/>
      <c r="T7" s="110"/>
      <c r="U7" s="59"/>
      <c r="V7" s="136" t="s">
        <v>185</v>
      </c>
      <c r="W7" s="114">
        <v>1</v>
      </c>
      <c r="X7" s="109">
        <v>2</v>
      </c>
      <c r="Y7" s="109">
        <v>3</v>
      </c>
      <c r="Z7" s="59"/>
    </row>
    <row r="8" spans="1:26" ht="16.2" x14ac:dyDescent="0.3">
      <c r="A8" s="20"/>
      <c r="B8" s="20"/>
      <c r="C8" s="20"/>
      <c r="D8" s="21"/>
      <c r="E8" s="69" t="s">
        <v>150</v>
      </c>
      <c r="F8" s="69" t="s">
        <v>150</v>
      </c>
      <c r="G8" s="69" t="s">
        <v>150</v>
      </c>
      <c r="H8" s="69" t="s">
        <v>150</v>
      </c>
      <c r="I8" s="69" t="s">
        <v>150</v>
      </c>
      <c r="J8" s="69" t="s">
        <v>150</v>
      </c>
      <c r="L8" s="59" t="s">
        <v>108</v>
      </c>
      <c r="M8" s="58"/>
      <c r="N8" s="59" t="s">
        <v>151</v>
      </c>
      <c r="O8" s="59" t="s">
        <v>151</v>
      </c>
      <c r="P8" s="59" t="s">
        <v>151</v>
      </c>
      <c r="Q8" s="59" t="s">
        <v>151</v>
      </c>
      <c r="R8" s="59" t="s">
        <v>151</v>
      </c>
      <c r="S8" s="59" t="s">
        <v>119</v>
      </c>
      <c r="T8" s="59"/>
      <c r="U8" s="59" t="s">
        <v>120</v>
      </c>
      <c r="V8" s="58"/>
      <c r="W8" s="59" t="s">
        <v>151</v>
      </c>
      <c r="X8" s="59" t="s">
        <v>151</v>
      </c>
      <c r="Y8" s="59" t="s">
        <v>151</v>
      </c>
      <c r="Z8" s="59" t="s">
        <v>151</v>
      </c>
    </row>
    <row r="9" spans="1:26" ht="15.6" x14ac:dyDescent="0.35">
      <c r="A9" s="67" t="s">
        <v>5</v>
      </c>
      <c r="B9" s="78" t="s">
        <v>132</v>
      </c>
      <c r="C9" s="73" t="s">
        <v>36</v>
      </c>
      <c r="D9" s="1">
        <v>3</v>
      </c>
      <c r="E9" s="84">
        <v>70.13333333333334</v>
      </c>
      <c r="F9" s="85">
        <v>73.066666666666663</v>
      </c>
      <c r="G9" s="85">
        <v>78.066666666666663</v>
      </c>
      <c r="H9" s="84"/>
      <c r="I9" s="66"/>
      <c r="J9" s="66"/>
      <c r="K9" s="46"/>
      <c r="L9" s="45" t="s">
        <v>5</v>
      </c>
      <c r="M9" s="45" t="s">
        <v>158</v>
      </c>
      <c r="N9" s="128">
        <v>63.2</v>
      </c>
      <c r="O9" s="128">
        <v>80.599999999999994</v>
      </c>
      <c r="P9" s="128">
        <v>66.599999999999994</v>
      </c>
      <c r="Q9" s="56">
        <f>AVERAGE(N9:P9)</f>
        <v>70.13333333333334</v>
      </c>
      <c r="R9" s="91">
        <f>STDEVA(N9:P9)</f>
        <v>9.2224364098285587</v>
      </c>
      <c r="S9" s="57">
        <f>R9/Q9*100</f>
        <v>13.149861801086345</v>
      </c>
      <c r="U9" s="90" t="s">
        <v>5</v>
      </c>
      <c r="V9" s="90" t="s">
        <v>158</v>
      </c>
      <c r="W9" s="60"/>
      <c r="X9" s="60"/>
      <c r="Y9" s="60"/>
      <c r="Z9" s="62"/>
    </row>
    <row r="10" spans="1:26" ht="15.6" x14ac:dyDescent="0.35">
      <c r="A10" s="67"/>
      <c r="B10" s="78" t="s">
        <v>132</v>
      </c>
      <c r="C10" s="74" t="s">
        <v>139</v>
      </c>
      <c r="D10" s="1">
        <v>3</v>
      </c>
      <c r="E10" s="84">
        <v>67.8</v>
      </c>
      <c r="F10" s="85">
        <v>74.333333333333329</v>
      </c>
      <c r="G10" s="85">
        <v>80.533333333333331</v>
      </c>
      <c r="H10" s="86"/>
      <c r="I10" s="66"/>
      <c r="J10" s="66"/>
      <c r="K10" s="46"/>
      <c r="L10" s="46"/>
      <c r="M10" s="12" t="s">
        <v>159</v>
      </c>
      <c r="N10" s="128">
        <v>74</v>
      </c>
      <c r="O10" s="128">
        <v>83</v>
      </c>
      <c r="P10" s="128">
        <v>62.2</v>
      </c>
      <c r="Q10" s="56">
        <f t="shared" ref="Q10:Q36" si="0">AVERAGE(N10:P10)</f>
        <v>73.066666666666663</v>
      </c>
      <c r="R10" s="91">
        <f t="shared" ref="R10:R14" si="1">STDEVA(N10:P10)</f>
        <v>10.431362966234778</v>
      </c>
      <c r="S10" s="57">
        <f t="shared" ref="S10:S14" si="2">R10/Q10*100</f>
        <v>14.276500409992854</v>
      </c>
      <c r="U10" s="94"/>
      <c r="V10" s="60" t="s">
        <v>159</v>
      </c>
      <c r="W10" s="60"/>
      <c r="X10" s="60"/>
      <c r="Y10" s="60"/>
      <c r="Z10" s="60"/>
    </row>
    <row r="11" spans="1:26" ht="15.6" x14ac:dyDescent="0.35">
      <c r="A11" s="67" t="s">
        <v>6</v>
      </c>
      <c r="B11" s="78" t="s">
        <v>133</v>
      </c>
      <c r="C11" s="74" t="s">
        <v>139</v>
      </c>
      <c r="D11" s="1">
        <v>2</v>
      </c>
      <c r="E11" s="84">
        <v>70.400000000000006</v>
      </c>
      <c r="F11" s="85">
        <v>65</v>
      </c>
      <c r="G11" s="85">
        <v>66</v>
      </c>
      <c r="H11" s="84">
        <v>67</v>
      </c>
      <c r="I11" s="87">
        <v>59</v>
      </c>
      <c r="J11" s="66">
        <v>65</v>
      </c>
      <c r="K11" s="53"/>
      <c r="L11" s="45"/>
      <c r="M11" s="12" t="s">
        <v>160</v>
      </c>
      <c r="N11" s="128">
        <v>75</v>
      </c>
      <c r="O11" s="128">
        <v>84.6</v>
      </c>
      <c r="P11" s="128">
        <v>74.599999999999994</v>
      </c>
      <c r="Q11" s="56">
        <f t="shared" si="0"/>
        <v>78.066666666666663</v>
      </c>
      <c r="R11" s="91">
        <f t="shared" si="1"/>
        <v>5.6615663321499037</v>
      </c>
      <c r="S11" s="57">
        <f t="shared" si="2"/>
        <v>7.2522198960075626</v>
      </c>
      <c r="U11" s="90"/>
      <c r="V11" s="60" t="s">
        <v>160</v>
      </c>
      <c r="W11" s="60"/>
      <c r="X11" s="60"/>
      <c r="Y11" s="60"/>
      <c r="Z11" s="60"/>
    </row>
    <row r="12" spans="1:26" ht="15.6" x14ac:dyDescent="0.35">
      <c r="A12" s="67" t="s">
        <v>7</v>
      </c>
      <c r="B12" s="79" t="s">
        <v>134</v>
      </c>
      <c r="C12" s="75" t="s">
        <v>140</v>
      </c>
      <c r="D12" s="1"/>
      <c r="E12" s="88">
        <v>53</v>
      </c>
      <c r="F12" s="85">
        <v>55</v>
      </c>
      <c r="G12" s="85">
        <v>62</v>
      </c>
      <c r="H12" s="88">
        <v>55</v>
      </c>
      <c r="I12" s="87">
        <v>58</v>
      </c>
      <c r="J12" s="66">
        <v>56</v>
      </c>
      <c r="K12" s="53"/>
      <c r="L12" s="45" t="s">
        <v>161</v>
      </c>
      <c r="M12" s="45" t="s">
        <v>158</v>
      </c>
      <c r="N12" s="128">
        <v>68.400000000000006</v>
      </c>
      <c r="O12" s="128">
        <v>65.400000000000006</v>
      </c>
      <c r="P12" s="128">
        <v>69.599999999999994</v>
      </c>
      <c r="Q12" s="56">
        <f t="shared" si="0"/>
        <v>67.8</v>
      </c>
      <c r="R12" s="91">
        <f t="shared" si="1"/>
        <v>2.1633307652783889</v>
      </c>
      <c r="S12" s="57">
        <f t="shared" si="2"/>
        <v>3.1907533411185676</v>
      </c>
      <c r="U12" s="90" t="s">
        <v>161</v>
      </c>
      <c r="V12" s="90" t="s">
        <v>158</v>
      </c>
      <c r="W12" s="60"/>
      <c r="X12" s="60"/>
      <c r="Y12" s="60"/>
      <c r="Z12" s="60"/>
    </row>
    <row r="13" spans="1:26" ht="15.6" x14ac:dyDescent="0.35">
      <c r="A13" s="67" t="s">
        <v>8</v>
      </c>
      <c r="B13" s="80" t="s">
        <v>135</v>
      </c>
      <c r="C13" s="73" t="s">
        <v>36</v>
      </c>
      <c r="D13" s="1">
        <v>2</v>
      </c>
      <c r="E13" s="84">
        <v>71</v>
      </c>
      <c r="F13" s="85"/>
      <c r="G13" s="85"/>
      <c r="H13" s="84">
        <v>60.5</v>
      </c>
      <c r="I13" s="66"/>
      <c r="J13" s="66"/>
      <c r="K13" s="46"/>
      <c r="L13" s="46"/>
      <c r="M13" s="12" t="s">
        <v>159</v>
      </c>
      <c r="N13" s="128">
        <v>74.400000000000006</v>
      </c>
      <c r="O13" s="128">
        <v>70</v>
      </c>
      <c r="P13" s="128">
        <v>78.599999999999994</v>
      </c>
      <c r="Q13" s="56">
        <f t="shared" si="0"/>
        <v>74.333333333333329</v>
      </c>
      <c r="R13" s="91">
        <f t="shared" si="1"/>
        <v>4.3003875794320345</v>
      </c>
      <c r="S13" s="57">
        <f t="shared" si="2"/>
        <v>5.7852747705363692</v>
      </c>
      <c r="U13" s="94"/>
      <c r="V13" s="60" t="s">
        <v>159</v>
      </c>
      <c r="W13" s="60"/>
      <c r="X13" s="60"/>
      <c r="Y13" s="60"/>
      <c r="Z13" s="60"/>
    </row>
    <row r="14" spans="1:26" ht="15.6" x14ac:dyDescent="0.3">
      <c r="A14" s="67" t="s">
        <v>9</v>
      </c>
      <c r="B14" s="81" t="s">
        <v>136</v>
      </c>
      <c r="C14" s="76" t="s">
        <v>180</v>
      </c>
      <c r="D14" s="1">
        <v>2</v>
      </c>
      <c r="E14" s="84">
        <v>56</v>
      </c>
      <c r="F14" s="85"/>
      <c r="G14" s="85">
        <v>86.15</v>
      </c>
      <c r="H14" s="84">
        <v>58.55</v>
      </c>
      <c r="I14" s="66"/>
      <c r="J14" s="66">
        <v>54.7</v>
      </c>
      <c r="K14" s="46"/>
      <c r="L14" s="46"/>
      <c r="M14" s="12" t="s">
        <v>160</v>
      </c>
      <c r="N14" s="128">
        <v>82</v>
      </c>
      <c r="O14" s="128">
        <v>77</v>
      </c>
      <c r="P14" s="128">
        <v>82.6</v>
      </c>
      <c r="Q14" s="56">
        <f t="shared" si="0"/>
        <v>80.533333333333331</v>
      </c>
      <c r="R14" s="91">
        <f t="shared" si="1"/>
        <v>3.0746273486933862</v>
      </c>
      <c r="S14" s="57">
        <f t="shared" si="2"/>
        <v>3.8178319727152972</v>
      </c>
      <c r="U14" s="94"/>
      <c r="V14" s="60" t="s">
        <v>160</v>
      </c>
      <c r="W14" s="60"/>
      <c r="X14" s="60"/>
      <c r="Y14" s="60"/>
      <c r="Z14" s="60"/>
    </row>
    <row r="15" spans="1:26" ht="15.6" x14ac:dyDescent="0.3">
      <c r="A15" s="67"/>
      <c r="B15" s="81" t="s">
        <v>136</v>
      </c>
      <c r="C15" s="76" t="s">
        <v>181</v>
      </c>
      <c r="D15" s="1">
        <v>2</v>
      </c>
      <c r="E15" s="84"/>
      <c r="F15" s="89"/>
      <c r="G15" s="85">
        <v>72</v>
      </c>
      <c r="H15" s="84"/>
      <c r="I15" s="66"/>
      <c r="J15" s="66">
        <v>69.300000000000011</v>
      </c>
      <c r="K15" s="43"/>
      <c r="L15" s="43" t="s">
        <v>6</v>
      </c>
      <c r="M15" s="45" t="s">
        <v>158</v>
      </c>
      <c r="N15" s="128">
        <v>70.5</v>
      </c>
      <c r="O15" s="128">
        <v>70.3</v>
      </c>
      <c r="P15" s="128"/>
      <c r="Q15" s="56">
        <f t="shared" si="0"/>
        <v>70.400000000000006</v>
      </c>
      <c r="R15" s="91"/>
      <c r="U15" s="44" t="s">
        <v>6</v>
      </c>
      <c r="V15" s="90" t="s">
        <v>158</v>
      </c>
      <c r="W15" s="130">
        <v>65.7</v>
      </c>
      <c r="X15" s="130">
        <v>68.3</v>
      </c>
      <c r="Y15" s="60"/>
      <c r="Z15" s="62">
        <f>AVERAGE(W15:Y15)</f>
        <v>67</v>
      </c>
    </row>
    <row r="16" spans="1:26" ht="15.6" x14ac:dyDescent="0.3">
      <c r="A16" s="67" t="s">
        <v>11</v>
      </c>
      <c r="B16" s="82" t="s">
        <v>137</v>
      </c>
      <c r="C16" s="15" t="s">
        <v>36</v>
      </c>
      <c r="D16" s="1"/>
      <c r="E16" s="88">
        <v>68</v>
      </c>
      <c r="F16" s="89"/>
      <c r="G16" s="93"/>
      <c r="H16" s="88">
        <v>60</v>
      </c>
      <c r="I16" s="66"/>
      <c r="J16" s="66"/>
      <c r="K16" s="43"/>
      <c r="L16" s="43"/>
      <c r="M16" s="12" t="s">
        <v>159</v>
      </c>
      <c r="N16" s="128">
        <v>65.099999999999994</v>
      </c>
      <c r="O16" s="128">
        <v>64.900000000000006</v>
      </c>
      <c r="P16" s="128"/>
      <c r="Q16" s="56">
        <f t="shared" si="0"/>
        <v>65</v>
      </c>
      <c r="R16" s="91"/>
      <c r="U16" s="44"/>
      <c r="V16" s="60" t="s">
        <v>159</v>
      </c>
      <c r="W16" s="130">
        <v>57.5</v>
      </c>
      <c r="X16" s="130">
        <v>60.1</v>
      </c>
      <c r="Y16" s="60"/>
      <c r="Z16" s="62">
        <f t="shared" ref="Z16:Z36" si="3">AVERAGE(W16:Y16)</f>
        <v>58.8</v>
      </c>
    </row>
    <row r="17" spans="1:26" ht="15.6" x14ac:dyDescent="0.35">
      <c r="A17" s="67" t="s">
        <v>12</v>
      </c>
      <c r="B17" s="83" t="s">
        <v>138</v>
      </c>
      <c r="C17" s="77" t="s">
        <v>141</v>
      </c>
      <c r="D17" s="1">
        <v>2</v>
      </c>
      <c r="E17" s="84">
        <v>56.2</v>
      </c>
      <c r="F17" s="85">
        <v>61.25</v>
      </c>
      <c r="G17" s="85">
        <v>53.95</v>
      </c>
      <c r="H17" s="88"/>
      <c r="I17" s="66"/>
      <c r="J17" s="66">
        <v>47</v>
      </c>
      <c r="K17" s="43"/>
      <c r="L17" s="43"/>
      <c r="M17" s="12" t="s">
        <v>160</v>
      </c>
      <c r="N17" s="128">
        <v>65.7</v>
      </c>
      <c r="O17" s="128">
        <v>65.5</v>
      </c>
      <c r="P17" s="128"/>
      <c r="Q17" s="56">
        <f t="shared" si="0"/>
        <v>65.599999999999994</v>
      </c>
      <c r="R17" s="91"/>
      <c r="U17" s="44"/>
      <c r="V17" s="60" t="s">
        <v>160</v>
      </c>
      <c r="W17" s="130">
        <v>63.7</v>
      </c>
      <c r="X17" s="130">
        <v>66.400000000000006</v>
      </c>
      <c r="Y17" s="60"/>
      <c r="Z17" s="62">
        <f t="shared" si="3"/>
        <v>65.050000000000011</v>
      </c>
    </row>
    <row r="18" spans="1:26" ht="15.6" x14ac:dyDescent="0.35">
      <c r="A18" s="21" t="s">
        <v>14</v>
      </c>
      <c r="B18" s="96" t="s">
        <v>136</v>
      </c>
      <c r="C18" s="97" t="s">
        <v>142</v>
      </c>
      <c r="D18" s="21">
        <v>2</v>
      </c>
      <c r="E18" s="98">
        <v>72</v>
      </c>
      <c r="F18" s="99"/>
      <c r="G18" s="99"/>
      <c r="H18" s="100">
        <v>45</v>
      </c>
      <c r="I18" s="101"/>
      <c r="J18" s="101"/>
      <c r="K18" s="43"/>
      <c r="L18" s="43" t="s">
        <v>7</v>
      </c>
      <c r="M18" s="45" t="s">
        <v>158</v>
      </c>
      <c r="N18" s="128">
        <v>53</v>
      </c>
      <c r="O18" s="128"/>
      <c r="P18" s="128"/>
      <c r="Q18" s="56">
        <f t="shared" si="0"/>
        <v>53</v>
      </c>
      <c r="R18" s="91"/>
      <c r="U18" s="44" t="s">
        <v>7</v>
      </c>
      <c r="V18" s="90" t="s">
        <v>158</v>
      </c>
      <c r="W18" s="130">
        <v>55</v>
      </c>
      <c r="X18" s="130"/>
      <c r="Y18" s="60"/>
      <c r="Z18" s="62">
        <f t="shared" si="3"/>
        <v>55</v>
      </c>
    </row>
    <row r="19" spans="1:26" x14ac:dyDescent="0.3">
      <c r="A19" t="s">
        <v>121</v>
      </c>
      <c r="E19" s="43">
        <v>9</v>
      </c>
      <c r="F19" s="43">
        <v>5</v>
      </c>
      <c r="G19" s="42">
        <v>7</v>
      </c>
      <c r="H19" s="43">
        <v>6</v>
      </c>
      <c r="I19" s="43">
        <v>2</v>
      </c>
      <c r="J19" s="42">
        <v>5</v>
      </c>
      <c r="K19" s="43"/>
      <c r="L19" s="42"/>
      <c r="M19" s="12" t="s">
        <v>159</v>
      </c>
      <c r="N19" s="128">
        <v>55</v>
      </c>
      <c r="O19" s="128"/>
      <c r="P19" s="128"/>
      <c r="Q19" s="56">
        <f t="shared" si="0"/>
        <v>55</v>
      </c>
      <c r="R19" s="91"/>
      <c r="U19" s="44"/>
      <c r="V19" s="60" t="s">
        <v>159</v>
      </c>
      <c r="W19" s="130">
        <v>58</v>
      </c>
      <c r="X19" s="130"/>
      <c r="Y19" s="60"/>
      <c r="Z19" s="62">
        <f t="shared" si="3"/>
        <v>58</v>
      </c>
    </row>
    <row r="20" spans="1:26" x14ac:dyDescent="0.3">
      <c r="A20" t="s">
        <v>123</v>
      </c>
      <c r="E20" s="65">
        <f>AVERAGE(E9:E18)</f>
        <v>64.948148148148164</v>
      </c>
      <c r="F20" s="65">
        <f t="shared" ref="F20:J20" si="4">AVERAGE(F9:F18)</f>
        <v>65.72999999999999</v>
      </c>
      <c r="G20" s="65">
        <f t="shared" si="4"/>
        <v>71.242857142857147</v>
      </c>
      <c r="H20" s="65">
        <f t="shared" si="4"/>
        <v>57.675000000000004</v>
      </c>
      <c r="I20" s="65">
        <f t="shared" si="4"/>
        <v>58.5</v>
      </c>
      <c r="J20" s="65">
        <f t="shared" si="4"/>
        <v>58.4</v>
      </c>
      <c r="L20" s="12"/>
      <c r="M20" s="12" t="s">
        <v>160</v>
      </c>
      <c r="N20" s="128">
        <v>62</v>
      </c>
      <c r="O20" s="128"/>
      <c r="P20" s="128"/>
      <c r="Q20" s="56">
        <f t="shared" si="0"/>
        <v>62</v>
      </c>
      <c r="R20" s="91"/>
      <c r="U20" s="44"/>
      <c r="V20" s="60" t="s">
        <v>160</v>
      </c>
      <c r="W20" s="130">
        <v>56</v>
      </c>
      <c r="X20" s="130"/>
      <c r="Y20" s="60"/>
      <c r="Z20" s="62">
        <f t="shared" si="3"/>
        <v>56</v>
      </c>
    </row>
    <row r="21" spans="1:26" x14ac:dyDescent="0.3">
      <c r="A21" t="s">
        <v>124</v>
      </c>
      <c r="E21" s="66">
        <f>STDEVA(E9:E18)</f>
        <v>7.5809540426999957</v>
      </c>
      <c r="F21" s="66">
        <f t="shared" ref="F21:J21" si="5">STDEVA(F9:F18)</f>
        <v>8.1175769510092479</v>
      </c>
      <c r="G21" s="66">
        <f t="shared" si="5"/>
        <v>11.311015022824463</v>
      </c>
      <c r="H21" s="66">
        <f t="shared" si="5"/>
        <v>7.3337405189984839</v>
      </c>
      <c r="I21" s="66"/>
      <c r="J21" s="66">
        <f t="shared" si="5"/>
        <v>8.8286465553900513</v>
      </c>
      <c r="L21" s="12" t="s">
        <v>8</v>
      </c>
      <c r="M21" s="45" t="s">
        <v>158</v>
      </c>
      <c r="N21" s="128">
        <v>74.3</v>
      </c>
      <c r="O21" s="128">
        <v>68.2</v>
      </c>
      <c r="P21" s="128"/>
      <c r="Q21" s="56">
        <f t="shared" si="0"/>
        <v>71.25</v>
      </c>
      <c r="R21" s="91"/>
      <c r="U21" s="44" t="s">
        <v>8</v>
      </c>
      <c r="V21" s="90" t="s">
        <v>158</v>
      </c>
      <c r="W21" s="130">
        <v>63.9</v>
      </c>
      <c r="X21" s="130">
        <v>57.1</v>
      </c>
      <c r="Y21" s="60"/>
      <c r="Z21" s="62">
        <f t="shared" si="3"/>
        <v>60.5</v>
      </c>
    </row>
    <row r="22" spans="1:26" x14ac:dyDescent="0.3">
      <c r="A22" t="s">
        <v>125</v>
      </c>
      <c r="E22" s="66">
        <f>E21/E20*100</f>
        <v>11.672317469941824</v>
      </c>
      <c r="F22" s="66">
        <f t="shared" ref="F22:J22" si="6">F21/F20*100</f>
        <v>12.349881258191465</v>
      </c>
      <c r="G22" s="66">
        <f t="shared" si="6"/>
        <v>15.876700453132392</v>
      </c>
      <c r="H22" s="66">
        <f t="shared" si="6"/>
        <v>12.715631589074095</v>
      </c>
      <c r="I22" s="66"/>
      <c r="J22" s="66">
        <f t="shared" si="6"/>
        <v>15.117545471558309</v>
      </c>
      <c r="L22" s="12"/>
      <c r="M22" s="12" t="s">
        <v>159</v>
      </c>
      <c r="N22" s="128"/>
      <c r="O22" s="128"/>
      <c r="P22" s="128"/>
      <c r="Q22" s="56"/>
      <c r="R22" s="91"/>
      <c r="U22" s="95"/>
      <c r="V22" s="60" t="s">
        <v>159</v>
      </c>
      <c r="W22" s="130"/>
      <c r="X22" s="130"/>
      <c r="Y22" s="60"/>
      <c r="Z22" s="62"/>
    </row>
    <row r="23" spans="1:26" x14ac:dyDescent="0.3">
      <c r="A23" t="s">
        <v>116</v>
      </c>
      <c r="E23" s="56">
        <f>E20/80*100</f>
        <v>81.185185185185205</v>
      </c>
      <c r="F23" s="56">
        <f t="shared" ref="F23:J23" si="7">F20/80*100</f>
        <v>82.16249999999998</v>
      </c>
      <c r="G23" s="56">
        <f t="shared" si="7"/>
        <v>89.053571428571431</v>
      </c>
      <c r="H23" s="56">
        <f t="shared" si="7"/>
        <v>72.09375</v>
      </c>
      <c r="I23" s="56">
        <f t="shared" si="7"/>
        <v>73.125</v>
      </c>
      <c r="J23" s="56">
        <f t="shared" si="7"/>
        <v>73</v>
      </c>
      <c r="L23" s="12"/>
      <c r="M23" s="12" t="s">
        <v>160</v>
      </c>
      <c r="N23" s="128"/>
      <c r="O23" s="128"/>
      <c r="P23" s="128"/>
      <c r="Q23" s="56"/>
      <c r="R23" s="91"/>
      <c r="U23" s="60"/>
      <c r="V23" s="60" t="s">
        <v>160</v>
      </c>
      <c r="W23" s="130"/>
      <c r="X23" s="130"/>
      <c r="Y23" s="60"/>
      <c r="Z23" s="62"/>
    </row>
    <row r="24" spans="1:26" x14ac:dyDescent="0.3">
      <c r="L24" s="12" t="s">
        <v>9</v>
      </c>
      <c r="M24" s="45" t="s">
        <v>158</v>
      </c>
      <c r="N24" s="128">
        <v>52.7</v>
      </c>
      <c r="O24" s="128">
        <v>56.4</v>
      </c>
      <c r="P24" s="128"/>
      <c r="Q24" s="56">
        <f t="shared" si="0"/>
        <v>54.55</v>
      </c>
      <c r="R24" s="91"/>
      <c r="U24" s="60" t="s">
        <v>9</v>
      </c>
      <c r="V24" s="90" t="s">
        <v>158</v>
      </c>
      <c r="W24" s="130">
        <v>57.8</v>
      </c>
      <c r="X24" s="130">
        <v>59.3</v>
      </c>
      <c r="Y24" s="60"/>
      <c r="Z24" s="62">
        <f t="shared" si="3"/>
        <v>58.55</v>
      </c>
    </row>
    <row r="25" spans="1:26" x14ac:dyDescent="0.3">
      <c r="L25" s="12"/>
      <c r="M25" s="12" t="s">
        <v>159</v>
      </c>
      <c r="N25" s="128"/>
      <c r="O25" s="128"/>
      <c r="P25" s="128"/>
      <c r="Q25" s="56"/>
      <c r="R25" s="91"/>
      <c r="U25" s="60"/>
      <c r="V25" s="60" t="s">
        <v>159</v>
      </c>
      <c r="W25" s="130"/>
      <c r="X25" s="130"/>
      <c r="Y25" s="60"/>
      <c r="Z25" s="62"/>
    </row>
    <row r="26" spans="1:26" x14ac:dyDescent="0.3">
      <c r="A26" t="s">
        <v>107</v>
      </c>
      <c r="L26" s="12"/>
      <c r="M26" s="12" t="s">
        <v>160</v>
      </c>
      <c r="N26" s="128">
        <v>84.6</v>
      </c>
      <c r="O26" s="128">
        <v>87.7</v>
      </c>
      <c r="P26" s="128"/>
      <c r="Q26" s="56">
        <f t="shared" si="0"/>
        <v>86.15</v>
      </c>
      <c r="R26" s="91"/>
      <c r="U26" s="60"/>
      <c r="V26" s="60" t="s">
        <v>160</v>
      </c>
      <c r="W26" s="130">
        <v>52.5</v>
      </c>
      <c r="X26" s="130">
        <v>56.9</v>
      </c>
      <c r="Y26" s="60"/>
      <c r="Z26" s="62">
        <f t="shared" si="3"/>
        <v>54.7</v>
      </c>
    </row>
    <row r="27" spans="1:26" x14ac:dyDescent="0.3">
      <c r="A27" t="s">
        <v>106</v>
      </c>
      <c r="L27" s="12" t="s">
        <v>162</v>
      </c>
      <c r="M27" s="45" t="s">
        <v>158</v>
      </c>
      <c r="N27" s="128"/>
      <c r="O27" s="128"/>
      <c r="P27" s="128"/>
      <c r="Q27" s="56"/>
      <c r="R27" s="91"/>
      <c r="U27" s="60" t="s">
        <v>162</v>
      </c>
      <c r="V27" s="90" t="s">
        <v>158</v>
      </c>
      <c r="W27" s="130"/>
      <c r="X27" s="130"/>
      <c r="Y27" s="60"/>
      <c r="Z27" s="62"/>
    </row>
    <row r="28" spans="1:26" x14ac:dyDescent="0.3">
      <c r="A28" t="s">
        <v>182</v>
      </c>
      <c r="L28" s="12"/>
      <c r="M28" s="12" t="s">
        <v>159</v>
      </c>
      <c r="N28" s="128"/>
      <c r="O28" s="128"/>
      <c r="P28" s="128"/>
      <c r="Q28" s="56"/>
      <c r="R28" s="91"/>
      <c r="U28" s="60"/>
      <c r="V28" s="60" t="s">
        <v>159</v>
      </c>
      <c r="W28" s="130"/>
      <c r="X28" s="130"/>
      <c r="Y28" s="60"/>
      <c r="Z28" s="62"/>
    </row>
    <row r="29" spans="1:26" x14ac:dyDescent="0.3">
      <c r="L29" s="12"/>
      <c r="M29" s="12" t="s">
        <v>160</v>
      </c>
      <c r="N29" s="128">
        <v>67.7</v>
      </c>
      <c r="O29" s="128">
        <v>73.5</v>
      </c>
      <c r="P29" s="128"/>
      <c r="Q29" s="56">
        <f t="shared" si="0"/>
        <v>70.599999999999994</v>
      </c>
      <c r="R29" s="91"/>
      <c r="U29" s="60"/>
      <c r="V29" s="60" t="s">
        <v>160</v>
      </c>
      <c r="W29" s="130">
        <v>65.7</v>
      </c>
      <c r="X29" s="130">
        <v>72.900000000000006</v>
      </c>
      <c r="Y29" s="60"/>
      <c r="Z29" s="62">
        <f t="shared" si="3"/>
        <v>69.300000000000011</v>
      </c>
    </row>
    <row r="30" spans="1:26" x14ac:dyDescent="0.3">
      <c r="L30" s="12" t="s">
        <v>11</v>
      </c>
      <c r="M30" s="45" t="s">
        <v>158</v>
      </c>
      <c r="N30" s="128">
        <v>68</v>
      </c>
      <c r="O30" s="128"/>
      <c r="P30" s="128"/>
      <c r="Q30" s="56">
        <f t="shared" si="0"/>
        <v>68</v>
      </c>
      <c r="R30" s="91"/>
      <c r="U30" s="60" t="s">
        <v>11</v>
      </c>
      <c r="V30" s="90" t="s">
        <v>158</v>
      </c>
      <c r="W30" s="130">
        <v>60</v>
      </c>
      <c r="X30" s="130"/>
      <c r="Y30" s="60"/>
      <c r="Z30" s="62">
        <f t="shared" si="3"/>
        <v>60</v>
      </c>
    </row>
    <row r="31" spans="1:26" x14ac:dyDescent="0.3">
      <c r="L31" s="12"/>
      <c r="M31" s="12" t="s">
        <v>159</v>
      </c>
      <c r="N31" s="128"/>
      <c r="O31" s="128"/>
      <c r="P31" s="128"/>
      <c r="Q31" s="56"/>
      <c r="R31" s="91"/>
      <c r="U31" s="60"/>
      <c r="V31" s="60" t="s">
        <v>159</v>
      </c>
      <c r="W31" s="130"/>
      <c r="X31" s="130"/>
      <c r="Y31" s="60"/>
      <c r="Z31" s="62"/>
    </row>
    <row r="32" spans="1:26" x14ac:dyDescent="0.3">
      <c r="L32" s="12"/>
      <c r="M32" s="12" t="s">
        <v>160</v>
      </c>
      <c r="N32" s="128"/>
      <c r="O32" s="128"/>
      <c r="P32" s="128"/>
      <c r="Q32" s="56"/>
      <c r="R32" s="91"/>
      <c r="U32" s="60"/>
      <c r="V32" s="60" t="s">
        <v>160</v>
      </c>
      <c r="W32" s="130"/>
      <c r="X32" s="130"/>
      <c r="Y32" s="60"/>
      <c r="Z32" s="62"/>
    </row>
    <row r="33" spans="12:26" x14ac:dyDescent="0.3">
      <c r="L33" s="12" t="s">
        <v>12</v>
      </c>
      <c r="M33" s="45" t="s">
        <v>158</v>
      </c>
      <c r="N33" s="128">
        <v>53.6</v>
      </c>
      <c r="O33" s="128">
        <v>58.8</v>
      </c>
      <c r="P33" s="128"/>
      <c r="Q33" s="56">
        <f t="shared" si="0"/>
        <v>56.2</v>
      </c>
      <c r="R33" s="91"/>
      <c r="U33" s="60" t="s">
        <v>12</v>
      </c>
      <c r="V33" s="90" t="s">
        <v>158</v>
      </c>
      <c r="W33" s="130"/>
      <c r="X33" s="130"/>
      <c r="Y33" s="60"/>
      <c r="Z33" s="62"/>
    </row>
    <row r="34" spans="12:26" x14ac:dyDescent="0.3">
      <c r="L34" s="12"/>
      <c r="M34" s="12" t="s">
        <v>159</v>
      </c>
      <c r="N34" s="128">
        <v>57</v>
      </c>
      <c r="O34" s="128">
        <v>65.5</v>
      </c>
      <c r="P34" s="128"/>
      <c r="Q34" s="56">
        <f t="shared" si="0"/>
        <v>61.25</v>
      </c>
      <c r="R34" s="91"/>
      <c r="U34" s="60"/>
      <c r="V34" s="60" t="s">
        <v>159</v>
      </c>
      <c r="W34" s="130"/>
      <c r="X34" s="130"/>
      <c r="Y34" s="60"/>
      <c r="Z34" s="62"/>
    </row>
    <row r="35" spans="12:26" x14ac:dyDescent="0.3">
      <c r="L35" s="12"/>
      <c r="M35" s="12" t="s">
        <v>160</v>
      </c>
      <c r="N35" s="128">
        <v>50.3</v>
      </c>
      <c r="O35" s="128">
        <v>57.6</v>
      </c>
      <c r="P35" s="128"/>
      <c r="Q35" s="56">
        <f t="shared" si="0"/>
        <v>53.95</v>
      </c>
      <c r="R35" s="91"/>
      <c r="U35" s="60"/>
      <c r="V35" s="60" t="s">
        <v>160</v>
      </c>
      <c r="W35" s="130">
        <v>45.5</v>
      </c>
      <c r="X35" s="130">
        <v>48.5</v>
      </c>
      <c r="Y35" s="60"/>
      <c r="Z35" s="62">
        <f t="shared" si="3"/>
        <v>47</v>
      </c>
    </row>
    <row r="36" spans="12:26" x14ac:dyDescent="0.3">
      <c r="L36" s="12" t="s">
        <v>14</v>
      </c>
      <c r="M36" s="45" t="s">
        <v>158</v>
      </c>
      <c r="N36" s="128">
        <v>75</v>
      </c>
      <c r="O36" s="128">
        <v>69</v>
      </c>
      <c r="P36" s="129"/>
      <c r="Q36" s="56">
        <f t="shared" si="0"/>
        <v>72</v>
      </c>
      <c r="R36" s="91"/>
      <c r="U36" s="60" t="s">
        <v>14</v>
      </c>
      <c r="V36" s="90" t="s">
        <v>158</v>
      </c>
      <c r="W36" s="130">
        <v>41</v>
      </c>
      <c r="X36" s="130">
        <v>48</v>
      </c>
      <c r="Y36" s="58"/>
      <c r="Z36" s="62">
        <f t="shared" si="3"/>
        <v>44.5</v>
      </c>
    </row>
    <row r="37" spans="12:26" x14ac:dyDescent="0.3">
      <c r="L37" s="12"/>
      <c r="M37" s="12" t="s">
        <v>159</v>
      </c>
      <c r="Q37" s="56"/>
      <c r="R37" s="91"/>
      <c r="U37" s="60"/>
      <c r="V37" s="60" t="s">
        <v>159</v>
      </c>
      <c r="W37" s="58"/>
      <c r="X37" s="58"/>
      <c r="Y37" s="58"/>
      <c r="Z37" s="58"/>
    </row>
    <row r="38" spans="12:26" x14ac:dyDescent="0.3">
      <c r="L38" s="12"/>
      <c r="M38" s="12" t="s">
        <v>160</v>
      </c>
      <c r="Q38" s="56"/>
      <c r="R38" s="91"/>
      <c r="U38" s="60"/>
      <c r="V38" s="60" t="s">
        <v>160</v>
      </c>
      <c r="W38" s="58"/>
      <c r="X38" s="58"/>
      <c r="Y38" s="58"/>
      <c r="Z38" s="58"/>
    </row>
  </sheetData>
  <sheetProtection algorithmName="SHA-512" hashValue="DH5t23U243S1bBlpWnJewjhIvlJpQb81r6EGbsjBpLF6g3d6d7jRcLpN3CpJ0qfjuuBOU75xXAjFLVNOIWPHQw==" saltValue="2hShM/WclbxeuaMaIEV1Xg==" spinCount="100000" sheet="1" objects="1" scenarios="1"/>
  <mergeCells count="12">
    <mergeCell ref="E6:G6"/>
    <mergeCell ref="H6:J6"/>
    <mergeCell ref="A4:D4"/>
    <mergeCell ref="A5:D5"/>
    <mergeCell ref="E5:G5"/>
    <mergeCell ref="H5:J5"/>
    <mergeCell ref="E4:G4"/>
    <mergeCell ref="N6:P6"/>
    <mergeCell ref="R6:S6"/>
    <mergeCell ref="R7:S7"/>
    <mergeCell ref="W6:Y6"/>
    <mergeCell ref="H4:J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A56C4-7E04-461D-A0E1-C0CDCC6FB3AE}">
  <dimension ref="A1:Q38"/>
  <sheetViews>
    <sheetView tabSelected="1" workbookViewId="0">
      <selection activeCell="G27" sqref="G27"/>
    </sheetView>
  </sheetViews>
  <sheetFormatPr baseColWidth="10" defaultRowHeight="14.4" x14ac:dyDescent="0.3"/>
  <cols>
    <col min="1" max="1" width="13.33203125" customWidth="1"/>
    <col min="2" max="2" width="15.77734375" customWidth="1"/>
    <col min="3" max="3" width="37.5546875" customWidth="1"/>
    <col min="4" max="4" width="12.88671875" customWidth="1"/>
    <col min="5" max="5" width="9.21875" customWidth="1"/>
    <col min="6" max="6" width="11.33203125" customWidth="1"/>
    <col min="7" max="7" width="11.21875" customWidth="1"/>
    <col min="10" max="10" width="18.6640625" customWidth="1"/>
    <col min="11" max="11" width="10" customWidth="1"/>
    <col min="12" max="12" width="9.109375" customWidth="1"/>
    <col min="13" max="13" width="9" customWidth="1"/>
    <col min="15" max="15" width="7.5546875" customWidth="1"/>
    <col min="16" max="16" width="6.33203125" customWidth="1"/>
  </cols>
  <sheetData>
    <row r="1" spans="1:17" x14ac:dyDescent="0.3">
      <c r="A1" s="23" t="s">
        <v>177</v>
      </c>
      <c r="B1" s="23"/>
      <c r="C1" s="23"/>
    </row>
    <row r="2" spans="1:17" x14ac:dyDescent="0.3">
      <c r="A2" t="s">
        <v>118</v>
      </c>
    </row>
    <row r="4" spans="1:17" x14ac:dyDescent="0.3">
      <c r="A4" s="147" t="s">
        <v>128</v>
      </c>
      <c r="B4" s="147"/>
      <c r="C4" s="147"/>
      <c r="D4" s="147"/>
      <c r="E4" s="151" t="s">
        <v>130</v>
      </c>
      <c r="F4" s="153"/>
      <c r="G4" s="153"/>
      <c r="I4" s="58" t="s">
        <v>163</v>
      </c>
      <c r="J4" s="58"/>
      <c r="K4" s="58"/>
      <c r="L4" s="58"/>
      <c r="M4" s="58"/>
      <c r="N4" s="58"/>
      <c r="O4" s="58"/>
    </row>
    <row r="5" spans="1:17" ht="16.2" x14ac:dyDescent="0.3">
      <c r="A5" s="147" t="s">
        <v>122</v>
      </c>
      <c r="B5" s="147"/>
      <c r="C5" s="147"/>
      <c r="D5" s="147"/>
      <c r="E5" s="152" t="s">
        <v>157</v>
      </c>
      <c r="F5" s="152"/>
      <c r="G5" s="152"/>
      <c r="I5" s="58"/>
      <c r="J5" s="58"/>
      <c r="K5" s="58"/>
      <c r="L5" s="58"/>
      <c r="M5" s="58"/>
      <c r="N5" s="58"/>
      <c r="O5" s="58"/>
    </row>
    <row r="6" spans="1:17" x14ac:dyDescent="0.3">
      <c r="A6" s="36" t="s">
        <v>0</v>
      </c>
      <c r="B6" s="36" t="s">
        <v>19</v>
      </c>
      <c r="C6" s="36" t="s">
        <v>131</v>
      </c>
      <c r="D6" s="36" t="s">
        <v>129</v>
      </c>
      <c r="E6" s="152" t="s">
        <v>146</v>
      </c>
      <c r="F6" s="139"/>
      <c r="G6" s="139"/>
      <c r="I6" s="59" t="s">
        <v>0</v>
      </c>
      <c r="J6" s="59" t="s">
        <v>184</v>
      </c>
      <c r="K6" s="155" t="s">
        <v>164</v>
      </c>
      <c r="L6" s="139"/>
      <c r="M6" s="139"/>
      <c r="N6" s="59" t="s">
        <v>165</v>
      </c>
      <c r="O6" s="154" t="s">
        <v>57</v>
      </c>
      <c r="P6" s="139"/>
      <c r="Q6" s="110"/>
    </row>
    <row r="7" spans="1:17" s="37" customFormat="1" ht="43.2" x14ac:dyDescent="0.3">
      <c r="A7" s="36"/>
      <c r="B7" s="36"/>
      <c r="C7" s="36"/>
      <c r="D7" s="36"/>
      <c r="E7" s="28" t="s">
        <v>15</v>
      </c>
      <c r="F7" s="26" t="s">
        <v>143</v>
      </c>
      <c r="G7" s="26" t="s">
        <v>144</v>
      </c>
      <c r="I7" s="59"/>
      <c r="J7" s="136" t="s">
        <v>185</v>
      </c>
      <c r="K7" s="114">
        <v>1</v>
      </c>
      <c r="L7" s="109">
        <v>2</v>
      </c>
      <c r="M7" s="109">
        <v>3</v>
      </c>
      <c r="N7" s="59"/>
      <c r="O7" s="154"/>
      <c r="P7" s="139"/>
      <c r="Q7" s="110"/>
    </row>
    <row r="8" spans="1:17" ht="16.2" x14ac:dyDescent="0.3">
      <c r="A8" s="20"/>
      <c r="B8" s="20"/>
      <c r="C8" s="20"/>
      <c r="D8" s="21"/>
      <c r="E8" s="69" t="s">
        <v>150</v>
      </c>
      <c r="F8" s="69" t="s">
        <v>150</v>
      </c>
      <c r="G8" s="69" t="s">
        <v>150</v>
      </c>
      <c r="I8" s="59" t="s">
        <v>130</v>
      </c>
      <c r="J8" s="58"/>
      <c r="K8" s="59" t="s">
        <v>151</v>
      </c>
      <c r="L8" s="59" t="s">
        <v>151</v>
      </c>
      <c r="M8" s="59" t="s">
        <v>151</v>
      </c>
      <c r="N8" s="59" t="s">
        <v>151</v>
      </c>
      <c r="O8" s="59" t="s">
        <v>151</v>
      </c>
      <c r="P8" s="59" t="s">
        <v>119</v>
      </c>
    </row>
    <row r="9" spans="1:17" ht="15.6" x14ac:dyDescent="0.35">
      <c r="A9" s="67" t="s">
        <v>5</v>
      </c>
      <c r="B9" s="78" t="s">
        <v>132</v>
      </c>
      <c r="C9" s="73" t="s">
        <v>36</v>
      </c>
      <c r="D9" s="67"/>
      <c r="E9" s="84">
        <v>118</v>
      </c>
      <c r="F9" s="85">
        <v>136.33333333333334</v>
      </c>
      <c r="G9" s="85">
        <v>137.66666666666666</v>
      </c>
      <c r="H9" s="46"/>
      <c r="I9" s="90" t="s">
        <v>5</v>
      </c>
      <c r="J9" s="90" t="s">
        <v>158</v>
      </c>
      <c r="K9" s="60">
        <v>119</v>
      </c>
      <c r="L9" s="60">
        <v>115</v>
      </c>
      <c r="M9" s="60">
        <v>120</v>
      </c>
      <c r="N9" s="62">
        <f>AVERAGE(K9:M9)</f>
        <v>118</v>
      </c>
      <c r="O9" s="63">
        <f>STDEVA(K9:M9)</f>
        <v>2.6457513110645907</v>
      </c>
      <c r="P9" s="57">
        <f>O9/N9*100</f>
        <v>2.2421621280208397</v>
      </c>
    </row>
    <row r="10" spans="1:17" ht="15.6" x14ac:dyDescent="0.35">
      <c r="A10" s="67"/>
      <c r="B10" s="78" t="s">
        <v>132</v>
      </c>
      <c r="C10" s="74" t="s">
        <v>139</v>
      </c>
      <c r="D10" s="67"/>
      <c r="E10" s="84">
        <v>121</v>
      </c>
      <c r="F10" s="85">
        <v>134.33333333333334</v>
      </c>
      <c r="G10" s="85">
        <v>136.66666666666666</v>
      </c>
      <c r="H10" s="46"/>
      <c r="I10" s="94"/>
      <c r="J10" s="60" t="s">
        <v>159</v>
      </c>
      <c r="K10" s="108">
        <v>140</v>
      </c>
      <c r="L10" s="108">
        <v>131</v>
      </c>
      <c r="M10" s="108">
        <v>138</v>
      </c>
      <c r="N10" s="62">
        <f t="shared" ref="N10:N35" si="0">AVERAGE(K10:M10)</f>
        <v>136.33333333333334</v>
      </c>
      <c r="O10" s="63">
        <f t="shared" ref="O10:O14" si="1">STDEVA(K10:M10)</f>
        <v>4.7258156262526079</v>
      </c>
      <c r="P10" s="57">
        <f t="shared" ref="P10:P14" si="2">O10/N10*100</f>
        <v>3.4663684300141377</v>
      </c>
    </row>
    <row r="11" spans="1:17" ht="15.6" x14ac:dyDescent="0.35">
      <c r="A11" s="67" t="s">
        <v>6</v>
      </c>
      <c r="B11" s="78" t="s">
        <v>133</v>
      </c>
      <c r="C11" s="74" t="s">
        <v>139</v>
      </c>
      <c r="D11" s="67"/>
      <c r="E11" s="84">
        <v>136.55000000000001</v>
      </c>
      <c r="F11" s="85">
        <v>127</v>
      </c>
      <c r="G11" s="85">
        <v>130</v>
      </c>
      <c r="H11" s="53"/>
      <c r="I11" s="90"/>
      <c r="J11" s="60" t="s">
        <v>160</v>
      </c>
      <c r="K11" s="108">
        <v>140</v>
      </c>
      <c r="L11" s="108">
        <v>134</v>
      </c>
      <c r="M11" s="108">
        <v>139</v>
      </c>
      <c r="N11" s="62">
        <f t="shared" si="0"/>
        <v>137.66666666666666</v>
      </c>
      <c r="O11" s="63">
        <f t="shared" si="1"/>
        <v>3.2145502536643185</v>
      </c>
      <c r="P11" s="57">
        <f t="shared" si="2"/>
        <v>2.3350243973348563</v>
      </c>
    </row>
    <row r="12" spans="1:17" ht="15.6" x14ac:dyDescent="0.35">
      <c r="A12" s="67" t="s">
        <v>7</v>
      </c>
      <c r="B12" s="79" t="s">
        <v>134</v>
      </c>
      <c r="C12" s="75" t="s">
        <v>140</v>
      </c>
      <c r="D12" s="67"/>
      <c r="E12" s="88">
        <v>121</v>
      </c>
      <c r="F12" s="85">
        <v>127</v>
      </c>
      <c r="G12" s="85">
        <v>125</v>
      </c>
      <c r="H12" s="53"/>
      <c r="I12" s="90" t="s">
        <v>161</v>
      </c>
      <c r="J12" s="90" t="s">
        <v>158</v>
      </c>
      <c r="K12" s="108">
        <v>121</v>
      </c>
      <c r="L12" s="108">
        <v>119</v>
      </c>
      <c r="M12" s="108">
        <v>123</v>
      </c>
      <c r="N12" s="62">
        <f t="shared" si="0"/>
        <v>121</v>
      </c>
      <c r="O12" s="63">
        <f t="shared" si="1"/>
        <v>2</v>
      </c>
      <c r="P12" s="57">
        <f t="shared" si="2"/>
        <v>1.6528925619834711</v>
      </c>
    </row>
    <row r="13" spans="1:17" ht="15.6" x14ac:dyDescent="0.35">
      <c r="A13" s="67" t="s">
        <v>8</v>
      </c>
      <c r="B13" s="80" t="s">
        <v>135</v>
      </c>
      <c r="C13" s="73" t="s">
        <v>36</v>
      </c>
      <c r="D13" s="67"/>
      <c r="E13" s="84">
        <v>160.05000000000001</v>
      </c>
      <c r="F13" s="85"/>
      <c r="G13" s="85"/>
      <c r="H13" s="46"/>
      <c r="I13" s="94"/>
      <c r="J13" s="60" t="s">
        <v>159</v>
      </c>
      <c r="K13" s="108">
        <v>133</v>
      </c>
      <c r="L13" s="108">
        <v>132</v>
      </c>
      <c r="M13" s="108">
        <v>138</v>
      </c>
      <c r="N13" s="62">
        <f t="shared" si="0"/>
        <v>134.33333333333334</v>
      </c>
      <c r="O13" s="63">
        <f t="shared" si="1"/>
        <v>3.2145502536643185</v>
      </c>
      <c r="P13" s="57">
        <f t="shared" si="2"/>
        <v>2.3929654493779045</v>
      </c>
    </row>
    <row r="14" spans="1:17" ht="15.6" x14ac:dyDescent="0.3">
      <c r="A14" s="67" t="s">
        <v>9</v>
      </c>
      <c r="B14" s="81" t="s">
        <v>136</v>
      </c>
      <c r="C14" s="76" t="s">
        <v>180</v>
      </c>
      <c r="D14" s="35"/>
      <c r="E14" s="84">
        <v>129.65</v>
      </c>
      <c r="F14" s="85"/>
      <c r="G14" s="85">
        <v>126.8</v>
      </c>
      <c r="H14" s="46"/>
      <c r="I14" s="94"/>
      <c r="J14" s="60" t="s">
        <v>160</v>
      </c>
      <c r="K14" s="108">
        <v>136</v>
      </c>
      <c r="L14" s="108">
        <v>136</v>
      </c>
      <c r="M14" s="108">
        <v>138</v>
      </c>
      <c r="N14" s="62">
        <f t="shared" si="0"/>
        <v>136.66666666666666</v>
      </c>
      <c r="O14" s="63">
        <f t="shared" si="1"/>
        <v>1.1547005383792515</v>
      </c>
      <c r="P14" s="57">
        <f t="shared" si="2"/>
        <v>0.84490283296042801</v>
      </c>
    </row>
    <row r="15" spans="1:17" ht="15.6" x14ac:dyDescent="0.3">
      <c r="A15" s="67"/>
      <c r="B15" s="81" t="s">
        <v>136</v>
      </c>
      <c r="C15" s="76" t="s">
        <v>181</v>
      </c>
      <c r="D15" s="35"/>
      <c r="E15" s="84"/>
      <c r="F15" s="85"/>
      <c r="G15" s="85">
        <v>131.30000000000001</v>
      </c>
      <c r="H15" s="43"/>
      <c r="I15" s="44" t="s">
        <v>6</v>
      </c>
      <c r="J15" s="90" t="s">
        <v>158</v>
      </c>
      <c r="K15" s="66">
        <v>137.30000000000001</v>
      </c>
      <c r="L15" s="66">
        <v>135.80000000000001</v>
      </c>
      <c r="M15" s="108"/>
      <c r="N15" s="62">
        <f t="shared" si="0"/>
        <v>136.55000000000001</v>
      </c>
      <c r="O15" s="63"/>
    </row>
    <row r="16" spans="1:17" ht="15.6" x14ac:dyDescent="0.3">
      <c r="A16" s="67" t="s">
        <v>11</v>
      </c>
      <c r="B16" s="82" t="s">
        <v>137</v>
      </c>
      <c r="C16" s="15" t="s">
        <v>36</v>
      </c>
      <c r="D16" s="67"/>
      <c r="E16" s="88">
        <v>122</v>
      </c>
      <c r="F16" s="89"/>
      <c r="G16" s="89">
        <v>122</v>
      </c>
      <c r="H16" s="43"/>
      <c r="I16" s="44"/>
      <c r="J16" s="60" t="s">
        <v>159</v>
      </c>
      <c r="K16" s="66">
        <v>127.7</v>
      </c>
      <c r="L16" s="66">
        <v>126.3</v>
      </c>
      <c r="M16" s="108"/>
      <c r="N16" s="62">
        <f t="shared" si="0"/>
        <v>127</v>
      </c>
      <c r="O16" s="63"/>
    </row>
    <row r="17" spans="1:15" ht="15.6" x14ac:dyDescent="0.35">
      <c r="A17" s="21" t="s">
        <v>12</v>
      </c>
      <c r="B17" s="103" t="s">
        <v>138</v>
      </c>
      <c r="C17" s="33" t="s">
        <v>141</v>
      </c>
      <c r="D17" s="21"/>
      <c r="E17" s="104">
        <v>129.1</v>
      </c>
      <c r="F17" s="105">
        <v>131.1</v>
      </c>
      <c r="G17" s="105">
        <v>130</v>
      </c>
      <c r="H17" s="43"/>
      <c r="I17" s="44"/>
      <c r="J17" s="60" t="s">
        <v>160</v>
      </c>
      <c r="K17" s="66">
        <v>130.80000000000001</v>
      </c>
      <c r="L17" s="66">
        <v>129.4</v>
      </c>
      <c r="M17" s="108"/>
      <c r="N17" s="62">
        <f t="shared" si="0"/>
        <v>130.10000000000002</v>
      </c>
      <c r="O17" s="63"/>
    </row>
    <row r="18" spans="1:15" x14ac:dyDescent="0.3">
      <c r="A18" s="38" t="s">
        <v>121</v>
      </c>
      <c r="B18" s="82"/>
      <c r="C18" s="106"/>
      <c r="D18" s="68"/>
      <c r="E18" s="86">
        <v>8</v>
      </c>
      <c r="F18" s="89">
        <v>5</v>
      </c>
      <c r="G18" s="89">
        <v>8</v>
      </c>
      <c r="H18" s="43"/>
      <c r="I18" s="44" t="s">
        <v>7</v>
      </c>
      <c r="J18" s="90" t="s">
        <v>158</v>
      </c>
      <c r="K18" s="108">
        <v>121</v>
      </c>
      <c r="L18" s="108"/>
      <c r="M18" s="108"/>
      <c r="N18" s="62">
        <f t="shared" si="0"/>
        <v>121</v>
      </c>
      <c r="O18" s="63"/>
    </row>
    <row r="19" spans="1:15" x14ac:dyDescent="0.3">
      <c r="A19" s="38" t="s">
        <v>123</v>
      </c>
      <c r="B19" s="38"/>
      <c r="C19" s="38"/>
      <c r="D19" s="38"/>
      <c r="E19" s="107">
        <f>AVERAGE(E9:E17)</f>
        <v>129.66874999999999</v>
      </c>
      <c r="F19" s="107">
        <f t="shared" ref="F19:G19" si="3">AVERAGE(F9:F17)</f>
        <v>131.15333333333336</v>
      </c>
      <c r="G19" s="107">
        <f t="shared" si="3"/>
        <v>129.92916666666665</v>
      </c>
      <c r="H19" s="43"/>
      <c r="I19" s="44"/>
      <c r="J19" s="60" t="s">
        <v>159</v>
      </c>
      <c r="K19" s="108">
        <v>127</v>
      </c>
      <c r="L19" s="108"/>
      <c r="M19" s="108"/>
      <c r="N19" s="62">
        <f t="shared" si="0"/>
        <v>127</v>
      </c>
      <c r="O19" s="63"/>
    </row>
    <row r="20" spans="1:15" x14ac:dyDescent="0.3">
      <c r="A20" t="s">
        <v>124</v>
      </c>
      <c r="B20" s="38"/>
      <c r="C20" s="38"/>
      <c r="D20" s="38"/>
      <c r="E20" s="102">
        <f>STDEVA(E9:E17)</f>
        <v>13.711099192677029</v>
      </c>
      <c r="F20" s="102">
        <f t="shared" ref="F20:G20" si="4">STDEVA(F9:F17)</f>
        <v>4.2263459394611846</v>
      </c>
      <c r="G20" s="102">
        <f t="shared" si="4"/>
        <v>5.3998952811715721</v>
      </c>
      <c r="I20" s="44"/>
      <c r="J20" s="60" t="s">
        <v>160</v>
      </c>
      <c r="K20" s="108">
        <v>125</v>
      </c>
      <c r="L20" s="108"/>
      <c r="M20" s="108"/>
      <c r="N20" s="62">
        <f t="shared" si="0"/>
        <v>125</v>
      </c>
      <c r="O20" s="63"/>
    </row>
    <row r="21" spans="1:15" x14ac:dyDescent="0.3">
      <c r="A21" t="s">
        <v>125</v>
      </c>
      <c r="E21" s="66">
        <f>E20/E19*100</f>
        <v>10.573942598102496</v>
      </c>
      <c r="F21" s="66">
        <f t="shared" ref="F21:G21" si="5">F20/F19*100</f>
        <v>3.222446454120762</v>
      </c>
      <c r="G21" s="66">
        <f t="shared" si="5"/>
        <v>4.1560301044837811</v>
      </c>
      <c r="I21" s="44" t="s">
        <v>8</v>
      </c>
      <c r="J21" s="90" t="s">
        <v>158</v>
      </c>
      <c r="K21" s="66">
        <v>157.80000000000001</v>
      </c>
      <c r="L21" s="66">
        <v>162.30000000000001</v>
      </c>
      <c r="M21" s="108"/>
      <c r="N21" s="62">
        <f t="shared" si="0"/>
        <v>160.05000000000001</v>
      </c>
      <c r="O21" s="63"/>
    </row>
    <row r="22" spans="1:15" x14ac:dyDescent="0.3">
      <c r="A22" t="s">
        <v>116</v>
      </c>
      <c r="E22" s="56">
        <f>E19/140*100</f>
        <v>92.620535714285694</v>
      </c>
      <c r="F22" s="56">
        <f t="shared" ref="F22:G22" si="6">F19/140*100</f>
        <v>93.680952380952391</v>
      </c>
      <c r="G22" s="56">
        <f t="shared" si="6"/>
        <v>92.806547619047606</v>
      </c>
      <c r="I22" s="95"/>
      <c r="J22" s="60" t="s">
        <v>159</v>
      </c>
      <c r="K22" s="66"/>
      <c r="L22" s="66"/>
      <c r="M22" s="108"/>
      <c r="N22" s="62"/>
      <c r="O22" s="63"/>
    </row>
    <row r="23" spans="1:15" x14ac:dyDescent="0.3">
      <c r="I23" s="60"/>
      <c r="J23" s="60" t="s">
        <v>160</v>
      </c>
      <c r="K23" s="66"/>
      <c r="L23" s="66"/>
      <c r="M23" s="108"/>
      <c r="N23" s="62"/>
      <c r="O23" s="63"/>
    </row>
    <row r="24" spans="1:15" x14ac:dyDescent="0.3">
      <c r="I24" s="60" t="s">
        <v>9</v>
      </c>
      <c r="J24" s="90" t="s">
        <v>158</v>
      </c>
      <c r="K24" s="66">
        <v>125.5</v>
      </c>
      <c r="L24" s="66">
        <v>133.80000000000001</v>
      </c>
      <c r="M24" s="108"/>
      <c r="N24" s="62">
        <f t="shared" si="0"/>
        <v>129.65</v>
      </c>
      <c r="O24" s="63"/>
    </row>
    <row r="25" spans="1:15" x14ac:dyDescent="0.3">
      <c r="I25" s="60"/>
      <c r="J25" s="60" t="s">
        <v>159</v>
      </c>
      <c r="K25" s="66"/>
      <c r="L25" s="66"/>
      <c r="M25" s="108"/>
      <c r="N25" s="62"/>
      <c r="O25" s="63"/>
    </row>
    <row r="26" spans="1:15" x14ac:dyDescent="0.3">
      <c r="A26" t="s">
        <v>107</v>
      </c>
      <c r="I26" s="60"/>
      <c r="J26" s="60" t="s">
        <v>160</v>
      </c>
      <c r="K26" s="66">
        <v>126.6</v>
      </c>
      <c r="L26" s="66">
        <v>127</v>
      </c>
      <c r="M26" s="108"/>
      <c r="N26" s="62">
        <f t="shared" si="0"/>
        <v>126.8</v>
      </c>
      <c r="O26" s="63"/>
    </row>
    <row r="27" spans="1:15" x14ac:dyDescent="0.3">
      <c r="A27" t="s">
        <v>106</v>
      </c>
      <c r="I27" s="60" t="s">
        <v>162</v>
      </c>
      <c r="J27" s="90" t="s">
        <v>158</v>
      </c>
      <c r="K27" s="66"/>
      <c r="L27" s="66"/>
      <c r="M27" s="108"/>
      <c r="N27" s="62"/>
      <c r="O27" s="63"/>
    </row>
    <row r="28" spans="1:15" x14ac:dyDescent="0.3">
      <c r="A28" t="s">
        <v>182</v>
      </c>
      <c r="I28" s="60"/>
      <c r="J28" s="60" t="s">
        <v>159</v>
      </c>
      <c r="K28" s="66"/>
      <c r="L28" s="66"/>
      <c r="M28" s="108"/>
      <c r="N28" s="62"/>
      <c r="O28" s="63"/>
    </row>
    <row r="29" spans="1:15" x14ac:dyDescent="0.3">
      <c r="I29" s="60"/>
      <c r="J29" s="60" t="s">
        <v>160</v>
      </c>
      <c r="K29" s="66">
        <v>121.5</v>
      </c>
      <c r="L29" s="66">
        <v>130.5</v>
      </c>
      <c r="M29" s="108"/>
      <c r="N29" s="62">
        <f t="shared" si="0"/>
        <v>126</v>
      </c>
      <c r="O29" s="63"/>
    </row>
    <row r="30" spans="1:15" x14ac:dyDescent="0.3">
      <c r="I30" s="60" t="s">
        <v>11</v>
      </c>
      <c r="J30" s="90" t="s">
        <v>158</v>
      </c>
      <c r="K30" s="108">
        <v>122</v>
      </c>
      <c r="L30" s="108"/>
      <c r="M30" s="108"/>
      <c r="N30" s="62">
        <f t="shared" si="0"/>
        <v>122</v>
      </c>
      <c r="O30" s="63"/>
    </row>
    <row r="31" spans="1:15" x14ac:dyDescent="0.3">
      <c r="I31" s="60"/>
      <c r="J31" s="60" t="s">
        <v>159</v>
      </c>
      <c r="N31" s="62"/>
      <c r="O31" s="63"/>
    </row>
    <row r="32" spans="1:15" x14ac:dyDescent="0.3">
      <c r="I32" s="60"/>
      <c r="J32" s="60" t="s">
        <v>160</v>
      </c>
      <c r="N32" s="62"/>
      <c r="O32" s="63"/>
    </row>
    <row r="33" spans="9:15" x14ac:dyDescent="0.3">
      <c r="I33" s="60" t="s">
        <v>12</v>
      </c>
      <c r="J33" s="90" t="s">
        <v>158</v>
      </c>
      <c r="K33" s="66">
        <v>127.7</v>
      </c>
      <c r="L33" s="66">
        <v>130.5</v>
      </c>
      <c r="N33" s="62">
        <f t="shared" si="0"/>
        <v>129.1</v>
      </c>
      <c r="O33" s="63"/>
    </row>
    <row r="34" spans="9:15" x14ac:dyDescent="0.3">
      <c r="I34" s="60"/>
      <c r="J34" s="60" t="s">
        <v>159</v>
      </c>
      <c r="K34" s="66">
        <v>129.69999999999999</v>
      </c>
      <c r="L34" s="66">
        <v>132.5</v>
      </c>
      <c r="N34" s="62">
        <f t="shared" si="0"/>
        <v>131.1</v>
      </c>
      <c r="O34" s="63"/>
    </row>
    <row r="35" spans="9:15" x14ac:dyDescent="0.3">
      <c r="I35" s="60"/>
      <c r="J35" s="60" t="s">
        <v>160</v>
      </c>
      <c r="K35" s="66">
        <v>128.5</v>
      </c>
      <c r="L35" s="66">
        <v>131.5</v>
      </c>
      <c r="N35" s="62">
        <f t="shared" si="0"/>
        <v>130</v>
      </c>
      <c r="O35" s="63"/>
    </row>
    <row r="36" spans="9:15" x14ac:dyDescent="0.3">
      <c r="I36" s="60" t="s">
        <v>14</v>
      </c>
      <c r="J36" s="90" t="s">
        <v>158</v>
      </c>
    </row>
    <row r="37" spans="9:15" x14ac:dyDescent="0.3">
      <c r="I37" s="60"/>
      <c r="J37" s="60" t="s">
        <v>159</v>
      </c>
    </row>
    <row r="38" spans="9:15" x14ac:dyDescent="0.3">
      <c r="I38" s="60"/>
      <c r="J38" s="60" t="s">
        <v>160</v>
      </c>
    </row>
  </sheetData>
  <sheetProtection algorithmName="SHA-512" hashValue="6enTUeZJNvLesiocBuf+4doPNkTXr6/SvGx9eM2dYVFPQ1PGQBChQmeKul/LAuk1lwrq65tlGKHUF3XOfQRG3w==" saltValue="Deg0m12Na4XjMdn9zpQ+QQ==" spinCount="100000" sheet="1" objects="1" scenarios="1"/>
  <mergeCells count="8">
    <mergeCell ref="K6:M6"/>
    <mergeCell ref="O6:P6"/>
    <mergeCell ref="O7:P7"/>
    <mergeCell ref="E6:G6"/>
    <mergeCell ref="A4:D4"/>
    <mergeCell ref="E4:G4"/>
    <mergeCell ref="A5:D5"/>
    <mergeCell ref="E5:G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Table S2</vt:lpstr>
      <vt:lpstr>Table S3</vt:lpstr>
      <vt:lpstr>Table S4</vt:lpstr>
      <vt:lpstr>Table S5</vt:lpstr>
      <vt:lpstr>Table S6</vt:lpstr>
      <vt:lpstr>Table S7</vt:lpstr>
      <vt:lpstr>Table S8</vt:lpstr>
      <vt:lpstr>Table S9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Schoknecht, Ute</dc:creator>
  <cp:lastModifiedBy>Schoknecht, Ute</cp:lastModifiedBy>
  <dcterms:created xsi:type="dcterms:W3CDTF">2019-09-17T09:07:15Z</dcterms:created>
  <dcterms:modified xsi:type="dcterms:W3CDTF">2019-10-09T09:18:32Z</dcterms:modified>
</cp:coreProperties>
</file>